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mp\bs\"/>
    </mc:Choice>
  </mc:AlternateContent>
  <bookViews>
    <workbookView xWindow="0" yWindow="0" windowWidth="22500" windowHeight="12398" activeTab="8"/>
  </bookViews>
  <sheets>
    <sheet name="All trips" sheetId="1" r:id="rId1"/>
    <sheet name="Trips &gt; 5min" sheetId="2" r:id="rId2"/>
    <sheet name="Start Stations" sheetId="3" r:id="rId3"/>
    <sheet name="End Stations" sheetId="4" r:id="rId4"/>
    <sheet name="Top 10 Stations" sheetId="5" r:id="rId5"/>
    <sheet name="Rideable_type" sheetId="6" r:id="rId6"/>
    <sheet name="Rideable_type 2" sheetId="7" r:id="rId7"/>
    <sheet name="Day of Week" sheetId="8" r:id="rId8"/>
    <sheet name="Hour of Day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9" l="1"/>
  <c r="H24" i="9"/>
  <c r="P24" i="9"/>
  <c r="M24" i="9"/>
  <c r="N24" i="9"/>
  <c r="O24" i="9"/>
  <c r="L24" i="9"/>
  <c r="E45" i="9"/>
  <c r="F45" i="9"/>
  <c r="G45" i="9"/>
  <c r="Q34" i="9"/>
  <c r="I44" i="9"/>
  <c r="Q33" i="9"/>
  <c r="Q32" i="9"/>
  <c r="Q31" i="9"/>
  <c r="Q30" i="9"/>
  <c r="Q29" i="9"/>
  <c r="H51" i="6" l="1"/>
  <c r="M49" i="6"/>
  <c r="M50" i="6"/>
  <c r="M51" i="6"/>
  <c r="M52" i="6"/>
  <c r="M53" i="6"/>
  <c r="M54" i="6"/>
  <c r="M55" i="6"/>
  <c r="M56" i="6"/>
  <c r="M57" i="6"/>
  <c r="M58" i="6"/>
  <c r="M59" i="6"/>
  <c r="M48" i="6"/>
  <c r="S49" i="6"/>
  <c r="S50" i="6"/>
  <c r="S51" i="6"/>
  <c r="S52" i="6"/>
  <c r="S53" i="6"/>
  <c r="S54" i="6"/>
  <c r="S55" i="6"/>
  <c r="S56" i="6"/>
  <c r="S58" i="6"/>
  <c r="S59" i="6"/>
  <c r="S48" i="6"/>
  <c r="R58" i="6"/>
  <c r="Q58" i="6"/>
  <c r="P58" i="6"/>
  <c r="R56" i="6"/>
  <c r="Q56" i="6"/>
  <c r="P56" i="6"/>
  <c r="R55" i="6"/>
  <c r="Q55" i="6"/>
  <c r="P55" i="6"/>
  <c r="R54" i="6"/>
  <c r="Q54" i="6"/>
  <c r="P54" i="6"/>
  <c r="R53" i="6"/>
  <c r="Q53" i="6"/>
  <c r="P53" i="6"/>
  <c r="R52" i="6"/>
  <c r="Q52" i="6"/>
  <c r="P52" i="6"/>
  <c r="R51" i="6"/>
  <c r="Q51" i="6"/>
  <c r="P51" i="6"/>
  <c r="R50" i="6"/>
  <c r="Q50" i="6"/>
  <c r="P50" i="6"/>
  <c r="R49" i="6"/>
  <c r="Q49" i="6"/>
  <c r="P49" i="6"/>
  <c r="R48" i="6"/>
  <c r="Q48" i="6"/>
  <c r="P48" i="6"/>
  <c r="R59" i="6"/>
  <c r="Q59" i="6"/>
  <c r="P59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K48" i="6"/>
  <c r="M268" i="2" l="1"/>
  <c r="M269" i="2"/>
  <c r="M270" i="2"/>
  <c r="M271" i="2"/>
  <c r="M272" i="2"/>
  <c r="M273" i="2"/>
  <c r="M274" i="2"/>
  <c r="M275" i="2"/>
  <c r="M276" i="2"/>
  <c r="M277" i="2"/>
  <c r="M278" i="2"/>
  <c r="M267" i="2"/>
  <c r="F268" i="2"/>
  <c r="F269" i="2"/>
  <c r="F270" i="2"/>
  <c r="F271" i="2"/>
  <c r="F272" i="2"/>
  <c r="F273" i="2"/>
  <c r="F274" i="2"/>
  <c r="F275" i="2"/>
  <c r="F276" i="2"/>
  <c r="F277" i="2"/>
  <c r="F278" i="2"/>
  <c r="F267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H181" i="2"/>
  <c r="G181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H169" i="2"/>
  <c r="G169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H157" i="2"/>
  <c r="G157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H145" i="2"/>
  <c r="G145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H133" i="2"/>
  <c r="G133" i="2"/>
  <c r="J146" i="2"/>
  <c r="I146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J133" i="2"/>
  <c r="I133" i="2"/>
  <c r="J268" i="2"/>
  <c r="K268" i="2"/>
  <c r="L268" i="2"/>
  <c r="J269" i="2"/>
  <c r="K269" i="2"/>
  <c r="L269" i="2"/>
  <c r="J270" i="2"/>
  <c r="K270" i="2"/>
  <c r="L270" i="2"/>
  <c r="J271" i="2"/>
  <c r="K271" i="2"/>
  <c r="L271" i="2"/>
  <c r="J272" i="2"/>
  <c r="K272" i="2"/>
  <c r="L272" i="2"/>
  <c r="J273" i="2"/>
  <c r="K273" i="2"/>
  <c r="L273" i="2"/>
  <c r="J274" i="2"/>
  <c r="K274" i="2"/>
  <c r="L274" i="2"/>
  <c r="J275" i="2"/>
  <c r="K275" i="2"/>
  <c r="L275" i="2"/>
  <c r="J276" i="2"/>
  <c r="K276" i="2"/>
  <c r="L276" i="2"/>
  <c r="J277" i="2"/>
  <c r="K277" i="2"/>
  <c r="L277" i="2"/>
  <c r="J278" i="2"/>
  <c r="K278" i="2"/>
  <c r="L278" i="2"/>
  <c r="L267" i="2"/>
  <c r="K267" i="2"/>
  <c r="J267" i="2"/>
  <c r="O212" i="2"/>
  <c r="M201" i="2"/>
  <c r="N201" i="2"/>
  <c r="M202" i="2"/>
  <c r="N202" i="2"/>
  <c r="M203" i="2"/>
  <c r="E270" i="2" s="1"/>
  <c r="N203" i="2"/>
  <c r="M204" i="2"/>
  <c r="E271" i="2" s="1"/>
  <c r="N204" i="2"/>
  <c r="M205" i="2"/>
  <c r="E272" i="2" s="1"/>
  <c r="N205" i="2"/>
  <c r="M206" i="2"/>
  <c r="E273" i="2" s="1"/>
  <c r="N206" i="2"/>
  <c r="M207" i="2"/>
  <c r="E274" i="2" s="1"/>
  <c r="N207" i="2"/>
  <c r="M208" i="2"/>
  <c r="E275" i="2" s="1"/>
  <c r="N208" i="2"/>
  <c r="M209" i="2"/>
  <c r="E276" i="2" s="1"/>
  <c r="N209" i="2"/>
  <c r="M210" i="2"/>
  <c r="N210" i="2"/>
  <c r="M211" i="2"/>
  <c r="N211" i="2"/>
  <c r="N200" i="2"/>
  <c r="M200" i="2"/>
  <c r="I201" i="2"/>
  <c r="D268" i="2" s="1"/>
  <c r="J201" i="2"/>
  <c r="I202" i="2"/>
  <c r="J202" i="2"/>
  <c r="I203" i="2"/>
  <c r="J203" i="2"/>
  <c r="I204" i="2"/>
  <c r="D271" i="2" s="1"/>
  <c r="J204" i="2"/>
  <c r="I205" i="2"/>
  <c r="J205" i="2"/>
  <c r="I206" i="2"/>
  <c r="D273" i="2" s="1"/>
  <c r="J206" i="2"/>
  <c r="I207" i="2"/>
  <c r="J207" i="2"/>
  <c r="I208" i="2"/>
  <c r="D275" i="2" s="1"/>
  <c r="J208" i="2"/>
  <c r="I209" i="2"/>
  <c r="D276" i="2" s="1"/>
  <c r="J209" i="2"/>
  <c r="I210" i="2"/>
  <c r="J210" i="2"/>
  <c r="I211" i="2"/>
  <c r="J211" i="2"/>
  <c r="J200" i="2"/>
  <c r="I200" i="2"/>
  <c r="D267" i="2" s="1"/>
  <c r="E201" i="2"/>
  <c r="F201" i="2"/>
  <c r="E202" i="2"/>
  <c r="C269" i="2" s="1"/>
  <c r="F202" i="2"/>
  <c r="E203" i="2"/>
  <c r="F203" i="2"/>
  <c r="E204" i="2"/>
  <c r="F204" i="2"/>
  <c r="E205" i="2"/>
  <c r="F205" i="2"/>
  <c r="E206" i="2"/>
  <c r="F206" i="2"/>
  <c r="E207" i="2"/>
  <c r="F207" i="2"/>
  <c r="E208" i="2"/>
  <c r="C275" i="2" s="1"/>
  <c r="F208" i="2"/>
  <c r="E209" i="2"/>
  <c r="F209" i="2"/>
  <c r="E210" i="2"/>
  <c r="F210" i="2"/>
  <c r="E211" i="2"/>
  <c r="C278" i="2" s="1"/>
  <c r="F211" i="2"/>
  <c r="F200" i="2"/>
  <c r="E200" i="2"/>
  <c r="C267" i="2" s="1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P200" i="2"/>
  <c r="O200" i="2"/>
  <c r="C212" i="2"/>
  <c r="E268" i="2"/>
  <c r="E269" i="2"/>
  <c r="E277" i="2"/>
  <c r="E278" i="2"/>
  <c r="E267" i="2"/>
  <c r="D269" i="2"/>
  <c r="D270" i="2"/>
  <c r="D272" i="2"/>
  <c r="D274" i="2"/>
  <c r="D277" i="2"/>
  <c r="D278" i="2"/>
  <c r="C268" i="2"/>
  <c r="C270" i="2"/>
  <c r="C271" i="2"/>
  <c r="C272" i="2"/>
  <c r="C273" i="2"/>
  <c r="C274" i="2"/>
  <c r="C276" i="2"/>
  <c r="C277" i="2"/>
  <c r="I56" i="2" l="1"/>
  <c r="I41" i="2"/>
  <c r="L17" i="6"/>
  <c r="L16" i="6"/>
  <c r="K18" i="6"/>
  <c r="K17" i="6"/>
  <c r="K16" i="6"/>
  <c r="M10" i="6"/>
  <c r="L10" i="6"/>
  <c r="K10" i="6"/>
  <c r="M7" i="6"/>
  <c r="M5" i="6"/>
  <c r="M6" i="6"/>
  <c r="M4" i="6"/>
  <c r="J18" i="6"/>
  <c r="J17" i="6"/>
  <c r="J16" i="6"/>
  <c r="L6" i="6"/>
  <c r="L4" i="6"/>
  <c r="K8" i="6"/>
  <c r="K7" i="6"/>
  <c r="K6" i="6"/>
  <c r="K5" i="6"/>
  <c r="K4" i="6"/>
  <c r="B16" i="1"/>
  <c r="H44" i="9" l="1"/>
  <c r="P29" i="9"/>
  <c r="P30" i="9"/>
  <c r="P31" i="9"/>
  <c r="P32" i="9"/>
  <c r="P33" i="9"/>
  <c r="P34" i="9"/>
  <c r="P35" i="9"/>
  <c r="P36" i="9"/>
  <c r="P37" i="9"/>
  <c r="P38" i="9"/>
  <c r="P39" i="9"/>
  <c r="Q28" i="9"/>
  <c r="P28" i="9"/>
  <c r="I28" i="9"/>
  <c r="H29" i="9"/>
  <c r="H30" i="9"/>
  <c r="H31" i="9"/>
  <c r="H32" i="9"/>
  <c r="H33" i="9"/>
  <c r="H34" i="9"/>
  <c r="H35" i="9"/>
  <c r="H36" i="9"/>
  <c r="H37" i="9"/>
  <c r="H38" i="9"/>
  <c r="H39" i="9"/>
  <c r="H28" i="9"/>
  <c r="D45" i="9"/>
  <c r="H45" i="9" s="1"/>
  <c r="I45" i="9" s="1"/>
  <c r="E44" i="9"/>
  <c r="F44" i="9"/>
  <c r="D44" i="9"/>
  <c r="G44" i="9"/>
  <c r="M28" i="9"/>
  <c r="N28" i="9"/>
  <c r="O28" i="9"/>
  <c r="M29" i="9"/>
  <c r="N29" i="9"/>
  <c r="O29" i="9"/>
  <c r="M30" i="9"/>
  <c r="N30" i="9"/>
  <c r="O30" i="9"/>
  <c r="M31" i="9"/>
  <c r="N31" i="9"/>
  <c r="O31" i="9"/>
  <c r="M32" i="9"/>
  <c r="N32" i="9"/>
  <c r="O32" i="9"/>
  <c r="M33" i="9"/>
  <c r="N33" i="9"/>
  <c r="O33" i="9"/>
  <c r="M34" i="9"/>
  <c r="N34" i="9"/>
  <c r="O34" i="9"/>
  <c r="M35" i="9"/>
  <c r="N35" i="9"/>
  <c r="Q35" i="9" s="1"/>
  <c r="O35" i="9"/>
  <c r="M36" i="9"/>
  <c r="N36" i="9"/>
  <c r="O36" i="9"/>
  <c r="M37" i="9"/>
  <c r="Q37" i="9" s="1"/>
  <c r="N37" i="9"/>
  <c r="O37" i="9"/>
  <c r="M38" i="9"/>
  <c r="Q38" i="9" s="1"/>
  <c r="N38" i="9"/>
  <c r="O38" i="9"/>
  <c r="M39" i="9"/>
  <c r="N39" i="9"/>
  <c r="O39" i="9"/>
  <c r="L39" i="9"/>
  <c r="Q39" i="9" s="1"/>
  <c r="L38" i="9"/>
  <c r="L37" i="9"/>
  <c r="L36" i="9"/>
  <c r="L35" i="9"/>
  <c r="L34" i="9"/>
  <c r="L33" i="9"/>
  <c r="L32" i="9"/>
  <c r="L31" i="9"/>
  <c r="L30" i="9"/>
  <c r="L29" i="9"/>
  <c r="L28" i="9"/>
  <c r="Q21" i="9"/>
  <c r="P21" i="9"/>
  <c r="M21" i="9"/>
  <c r="N21" i="9"/>
  <c r="O21" i="9"/>
  <c r="L21" i="9"/>
  <c r="P10" i="9"/>
  <c r="P11" i="9"/>
  <c r="P12" i="9"/>
  <c r="P13" i="9"/>
  <c r="P14" i="9"/>
  <c r="P15" i="9"/>
  <c r="P16" i="9"/>
  <c r="P17" i="9"/>
  <c r="P18" i="9"/>
  <c r="P19" i="9"/>
  <c r="P20" i="9"/>
  <c r="P9" i="9"/>
  <c r="E36" i="9"/>
  <c r="F36" i="9"/>
  <c r="G36" i="9"/>
  <c r="E37" i="9"/>
  <c r="F37" i="9"/>
  <c r="G37" i="9"/>
  <c r="E38" i="9"/>
  <c r="F38" i="9"/>
  <c r="G38" i="9"/>
  <c r="E39" i="9"/>
  <c r="F39" i="9"/>
  <c r="G39" i="9"/>
  <c r="E35" i="9"/>
  <c r="F35" i="9"/>
  <c r="G35" i="9"/>
  <c r="E34" i="9"/>
  <c r="F34" i="9"/>
  <c r="G34" i="9"/>
  <c r="I34" i="9" s="1"/>
  <c r="E33" i="9"/>
  <c r="I33" i="9" s="1"/>
  <c r="F33" i="9"/>
  <c r="G33" i="9"/>
  <c r="E32" i="9"/>
  <c r="F32" i="9"/>
  <c r="G32" i="9"/>
  <c r="E31" i="9"/>
  <c r="F31" i="9"/>
  <c r="G31" i="9"/>
  <c r="E30" i="9"/>
  <c r="F30" i="9"/>
  <c r="G30" i="9"/>
  <c r="E29" i="9"/>
  <c r="F29" i="9"/>
  <c r="G29" i="9"/>
  <c r="E28" i="9"/>
  <c r="F28" i="9"/>
  <c r="G28" i="9"/>
  <c r="D39" i="9"/>
  <c r="D38" i="9"/>
  <c r="D37" i="9"/>
  <c r="D36" i="9"/>
  <c r="D35" i="9"/>
  <c r="I35" i="9" s="1"/>
  <c r="D34" i="9"/>
  <c r="D33" i="9"/>
  <c r="D32" i="9"/>
  <c r="I32" i="9" s="1"/>
  <c r="D31" i="9"/>
  <c r="D30" i="9"/>
  <c r="D29" i="9"/>
  <c r="I29" i="9" s="1"/>
  <c r="I37" i="9"/>
  <c r="I30" i="9"/>
  <c r="I31" i="9"/>
  <c r="E24" i="9"/>
  <c r="F24" i="9"/>
  <c r="G24" i="9"/>
  <c r="D24" i="9"/>
  <c r="I21" i="9"/>
  <c r="H21" i="9"/>
  <c r="E21" i="9"/>
  <c r="F21" i="9"/>
  <c r="G21" i="9"/>
  <c r="D21" i="9"/>
  <c r="H11" i="9"/>
  <c r="H12" i="9"/>
  <c r="H13" i="9"/>
  <c r="H14" i="9"/>
  <c r="H15" i="9"/>
  <c r="H16" i="9"/>
  <c r="H17" i="9"/>
  <c r="H18" i="9"/>
  <c r="H19" i="9"/>
  <c r="H20" i="9"/>
  <c r="H9" i="9"/>
  <c r="H10" i="9"/>
  <c r="O41" i="8"/>
  <c r="O40" i="8"/>
  <c r="I41" i="8"/>
  <c r="J41" i="8"/>
  <c r="K41" i="8"/>
  <c r="L41" i="8"/>
  <c r="M41" i="8"/>
  <c r="N41" i="8"/>
  <c r="H41" i="8"/>
  <c r="I40" i="8"/>
  <c r="J40" i="8"/>
  <c r="K40" i="8"/>
  <c r="L40" i="8"/>
  <c r="M40" i="8"/>
  <c r="N40" i="8"/>
  <c r="H40" i="8"/>
  <c r="I21" i="8"/>
  <c r="J21" i="8"/>
  <c r="K21" i="8"/>
  <c r="L21" i="8"/>
  <c r="M21" i="8"/>
  <c r="N21" i="8"/>
  <c r="H21" i="8"/>
  <c r="O26" i="8"/>
  <c r="O27" i="8"/>
  <c r="O28" i="8"/>
  <c r="O29" i="8"/>
  <c r="O30" i="8"/>
  <c r="O31" i="8"/>
  <c r="O32" i="8"/>
  <c r="O33" i="8"/>
  <c r="O34" i="8"/>
  <c r="O35" i="8"/>
  <c r="O36" i="8"/>
  <c r="O25" i="8"/>
  <c r="I25" i="8"/>
  <c r="J25" i="8"/>
  <c r="K25" i="8"/>
  <c r="L25" i="8"/>
  <c r="M25" i="8"/>
  <c r="N25" i="8"/>
  <c r="I26" i="8"/>
  <c r="J26" i="8"/>
  <c r="K26" i="8"/>
  <c r="L26" i="8"/>
  <c r="M26" i="8"/>
  <c r="N26" i="8"/>
  <c r="I27" i="8"/>
  <c r="J27" i="8"/>
  <c r="K27" i="8"/>
  <c r="L27" i="8"/>
  <c r="M27" i="8"/>
  <c r="N27" i="8"/>
  <c r="I28" i="8"/>
  <c r="J28" i="8"/>
  <c r="K28" i="8"/>
  <c r="L28" i="8"/>
  <c r="M28" i="8"/>
  <c r="N28" i="8"/>
  <c r="I29" i="8"/>
  <c r="J29" i="8"/>
  <c r="K29" i="8"/>
  <c r="L29" i="8"/>
  <c r="M29" i="8"/>
  <c r="N29" i="8"/>
  <c r="I30" i="8"/>
  <c r="J30" i="8"/>
  <c r="K30" i="8"/>
  <c r="L30" i="8"/>
  <c r="M30" i="8"/>
  <c r="N30" i="8"/>
  <c r="I31" i="8"/>
  <c r="J31" i="8"/>
  <c r="K31" i="8"/>
  <c r="L31" i="8"/>
  <c r="M31" i="8"/>
  <c r="N31" i="8"/>
  <c r="I32" i="8"/>
  <c r="J32" i="8"/>
  <c r="K32" i="8"/>
  <c r="L32" i="8"/>
  <c r="M32" i="8"/>
  <c r="N32" i="8"/>
  <c r="I33" i="8"/>
  <c r="J33" i="8"/>
  <c r="K33" i="8"/>
  <c r="L33" i="8"/>
  <c r="M33" i="8"/>
  <c r="N33" i="8"/>
  <c r="I34" i="8"/>
  <c r="J34" i="8"/>
  <c r="K34" i="8"/>
  <c r="L34" i="8"/>
  <c r="M34" i="8"/>
  <c r="N34" i="8"/>
  <c r="I35" i="8"/>
  <c r="J35" i="8"/>
  <c r="K35" i="8"/>
  <c r="L35" i="8"/>
  <c r="M35" i="8"/>
  <c r="N35" i="8"/>
  <c r="I36" i="8"/>
  <c r="J36" i="8"/>
  <c r="K36" i="8"/>
  <c r="L36" i="8"/>
  <c r="M36" i="8"/>
  <c r="N36" i="8"/>
  <c r="H36" i="8"/>
  <c r="H35" i="8"/>
  <c r="H34" i="8"/>
  <c r="H33" i="8"/>
  <c r="H32" i="8"/>
  <c r="H31" i="8"/>
  <c r="H30" i="8"/>
  <c r="H29" i="8"/>
  <c r="H28" i="8"/>
  <c r="H27" i="8"/>
  <c r="H26" i="8"/>
  <c r="H25" i="8"/>
  <c r="O6" i="8"/>
  <c r="P18" i="8"/>
  <c r="O18" i="8"/>
  <c r="I18" i="8"/>
  <c r="J18" i="8"/>
  <c r="K18" i="8"/>
  <c r="L18" i="8"/>
  <c r="M18" i="8"/>
  <c r="N18" i="8"/>
  <c r="H18" i="8"/>
  <c r="O7" i="8"/>
  <c r="O8" i="8"/>
  <c r="O9" i="8"/>
  <c r="O10" i="8"/>
  <c r="O11" i="8"/>
  <c r="O12" i="8"/>
  <c r="O13" i="8"/>
  <c r="O14" i="8"/>
  <c r="O15" i="8"/>
  <c r="O16" i="8"/>
  <c r="O17" i="8"/>
  <c r="AE7" i="8"/>
  <c r="AB26" i="8" s="1"/>
  <c r="AE8" i="8"/>
  <c r="Y27" i="8" s="1"/>
  <c r="AE9" i="8"/>
  <c r="AE10" i="8"/>
  <c r="AB29" i="8" s="1"/>
  <c r="AE11" i="8"/>
  <c r="X30" i="8" s="1"/>
  <c r="AE12" i="8"/>
  <c r="X31" i="8" s="1"/>
  <c r="AE13" i="8"/>
  <c r="Z32" i="8" s="1"/>
  <c r="AE14" i="8"/>
  <c r="X33" i="8" s="1"/>
  <c r="AE15" i="8"/>
  <c r="AD34" i="8" s="1"/>
  <c r="AE16" i="8"/>
  <c r="Y35" i="8" s="1"/>
  <c r="AE17" i="8"/>
  <c r="Z36" i="8" s="1"/>
  <c r="AE6" i="8"/>
  <c r="Y25" i="8" s="1"/>
  <c r="Z18" i="8"/>
  <c r="AF18" i="8" s="1"/>
  <c r="AA18" i="8"/>
  <c r="AB18" i="8"/>
  <c r="AC18" i="8"/>
  <c r="AD18" i="8"/>
  <c r="Y18" i="8"/>
  <c r="X18" i="8"/>
  <c r="Y26" i="8"/>
  <c r="Z26" i="8"/>
  <c r="AA26" i="8"/>
  <c r="AC27" i="8"/>
  <c r="AD27" i="8"/>
  <c r="Y28" i="8"/>
  <c r="Z28" i="8"/>
  <c r="AA28" i="8"/>
  <c r="AB28" i="8"/>
  <c r="AC28" i="8"/>
  <c r="AD28" i="8"/>
  <c r="Y29" i="8"/>
  <c r="AC33" i="8"/>
  <c r="AD33" i="8"/>
  <c r="Y34" i="8"/>
  <c r="Z34" i="8"/>
  <c r="X29" i="8"/>
  <c r="X28" i="8"/>
  <c r="AE28" i="8" s="1"/>
  <c r="X27" i="8"/>
  <c r="X26" i="8"/>
  <c r="Q36" i="9" l="1"/>
  <c r="I38" i="9"/>
  <c r="I36" i="9"/>
  <c r="I39" i="9"/>
  <c r="AD31" i="8"/>
  <c r="AC31" i="8"/>
  <c r="AA29" i="8"/>
  <c r="AB33" i="8"/>
  <c r="Y32" i="8"/>
  <c r="Z30" i="8"/>
  <c r="Z29" i="8"/>
  <c r="X25" i="8"/>
  <c r="AB25" i="8"/>
  <c r="AD30" i="8"/>
  <c r="AA25" i="8"/>
  <c r="AB27" i="8"/>
  <c r="AD25" i="8"/>
  <c r="Z25" i="8"/>
  <c r="AB31" i="8"/>
  <c r="AA31" i="8"/>
  <c r="Z31" i="8"/>
  <c r="AC36" i="8"/>
  <c r="AC34" i="8"/>
  <c r="AB34" i="8"/>
  <c r="AB30" i="8"/>
  <c r="AC26" i="8"/>
  <c r="AC25" i="8"/>
  <c r="X34" i="8"/>
  <c r="X35" i="8"/>
  <c r="X36" i="8"/>
  <c r="AD36" i="8"/>
  <c r="Y31" i="8"/>
  <c r="AC30" i="8"/>
  <c r="AD26" i="8"/>
  <c r="AA34" i="8"/>
  <c r="AA30" i="8"/>
  <c r="AB36" i="8"/>
  <c r="Y36" i="8"/>
  <c r="AA33" i="8"/>
  <c r="Y33" i="8"/>
  <c r="AA36" i="8"/>
  <c r="Z33" i="8"/>
  <c r="AB35" i="8"/>
  <c r="AA35" i="8"/>
  <c r="AC32" i="8"/>
  <c r="Y30" i="8"/>
  <c r="AA27" i="8"/>
  <c r="AB32" i="8"/>
  <c r="Z27" i="8"/>
  <c r="AE27" i="8" s="1"/>
  <c r="AE18" i="8"/>
  <c r="AD35" i="8"/>
  <c r="AC35" i="8"/>
  <c r="AD32" i="8"/>
  <c r="Z35" i="8"/>
  <c r="AD29" i="8"/>
  <c r="X32" i="8"/>
  <c r="AA32" i="8"/>
  <c r="AC29" i="8"/>
  <c r="AE29" i="8" s="1"/>
  <c r="F63" i="6"/>
  <c r="F62" i="6"/>
  <c r="F60" i="6"/>
  <c r="F61" i="6"/>
  <c r="F59" i="6"/>
  <c r="F58" i="6"/>
  <c r="F57" i="6"/>
  <c r="F55" i="6"/>
  <c r="F56" i="6"/>
  <c r="F54" i="6"/>
  <c r="F53" i="6"/>
  <c r="F52" i="6"/>
  <c r="F50" i="6"/>
  <c r="R57" i="6" s="1"/>
  <c r="F51" i="6"/>
  <c r="Q57" i="6" s="1"/>
  <c r="F49" i="6"/>
  <c r="P57" i="6" s="1"/>
  <c r="F48" i="6"/>
  <c r="F47" i="6"/>
  <c r="F45" i="6"/>
  <c r="F46" i="6"/>
  <c r="F44" i="6"/>
  <c r="F43" i="6"/>
  <c r="F42" i="6"/>
  <c r="F40" i="6"/>
  <c r="F41" i="6"/>
  <c r="F39" i="6"/>
  <c r="F38" i="6"/>
  <c r="F37" i="6"/>
  <c r="F35" i="6"/>
  <c r="F36" i="6"/>
  <c r="F34" i="6"/>
  <c r="F33" i="6"/>
  <c r="F32" i="6"/>
  <c r="F30" i="6"/>
  <c r="F31" i="6"/>
  <c r="F29" i="6"/>
  <c r="S57" i="6" l="1"/>
  <c r="AE26" i="8"/>
  <c r="AE36" i="8"/>
  <c r="AE34" i="8"/>
  <c r="AE30" i="8"/>
  <c r="AE31" i="8"/>
  <c r="AE25" i="8"/>
  <c r="AE33" i="8"/>
  <c r="AB21" i="8"/>
  <c r="AC21" i="8"/>
  <c r="AD21" i="8"/>
  <c r="X21" i="8"/>
  <c r="AE35" i="8"/>
  <c r="Y21" i="8"/>
  <c r="AA21" i="8"/>
  <c r="AE32" i="8"/>
  <c r="Z21" i="8"/>
  <c r="F28" i="6"/>
  <c r="F27" i="6"/>
  <c r="F25" i="6"/>
  <c r="F26" i="6"/>
  <c r="F24" i="6"/>
  <c r="F23" i="6"/>
  <c r="F22" i="6"/>
  <c r="F20" i="6"/>
  <c r="F21" i="6"/>
  <c r="F19" i="6"/>
  <c r="F18" i="6"/>
  <c r="F17" i="6"/>
  <c r="F15" i="6"/>
  <c r="F16" i="6"/>
  <c r="F14" i="6"/>
  <c r="F13" i="6"/>
  <c r="F12" i="6"/>
  <c r="F10" i="6"/>
  <c r="F11" i="6"/>
  <c r="F9" i="6"/>
  <c r="F8" i="6"/>
  <c r="F7" i="6"/>
  <c r="F5" i="6"/>
  <c r="F6" i="6"/>
  <c r="F4" i="6"/>
  <c r="H63" i="6"/>
  <c r="H61" i="6"/>
  <c r="H58" i="6"/>
  <c r="H56" i="6"/>
  <c r="H53" i="6"/>
  <c r="H48" i="6"/>
  <c r="H46" i="6"/>
  <c r="H43" i="6"/>
  <c r="H41" i="6"/>
  <c r="H38" i="6"/>
  <c r="H36" i="6"/>
  <c r="H33" i="6"/>
  <c r="H31" i="6"/>
  <c r="H28" i="6"/>
  <c r="H26" i="6"/>
  <c r="H23" i="6"/>
  <c r="H21" i="6"/>
  <c r="H18" i="6"/>
  <c r="H13" i="6"/>
  <c r="H16" i="6"/>
  <c r="H11" i="6"/>
  <c r="H8" i="6"/>
  <c r="H6" i="6"/>
  <c r="R4" i="4" l="1"/>
  <c r="R5" i="4"/>
  <c r="R6" i="4"/>
  <c r="R7" i="4"/>
  <c r="R8" i="4"/>
  <c r="R9" i="4"/>
  <c r="R10" i="4"/>
  <c r="R11" i="4"/>
  <c r="R12" i="4"/>
  <c r="R3" i="4"/>
  <c r="I4" i="4"/>
  <c r="I5" i="4"/>
  <c r="I6" i="4"/>
  <c r="I7" i="4"/>
  <c r="I9" i="4"/>
  <c r="I10" i="4"/>
  <c r="I11" i="4"/>
  <c r="I12" i="4"/>
  <c r="I3" i="4"/>
  <c r="Q4" i="4"/>
  <c r="Q5" i="4"/>
  <c r="Q6" i="4"/>
  <c r="Q7" i="4"/>
  <c r="Q8" i="4"/>
  <c r="Q9" i="4"/>
  <c r="Q10" i="4"/>
  <c r="Q11" i="4"/>
  <c r="Q12" i="4"/>
  <c r="Q3" i="4"/>
  <c r="K15" i="4"/>
  <c r="H4" i="4"/>
  <c r="H5" i="4"/>
  <c r="H6" i="4"/>
  <c r="H7" i="4"/>
  <c r="H8" i="4"/>
  <c r="I8" i="4" s="1"/>
  <c r="H9" i="4"/>
  <c r="H10" i="4"/>
  <c r="H11" i="4"/>
  <c r="H12" i="4"/>
  <c r="H3" i="4"/>
  <c r="B15" i="4"/>
  <c r="F96" i="3"/>
  <c r="F95" i="3"/>
  <c r="F94" i="3"/>
  <c r="F93" i="3"/>
  <c r="F92" i="3"/>
  <c r="F91" i="3"/>
  <c r="G91" i="3" s="1"/>
  <c r="F101" i="3"/>
  <c r="F159" i="3"/>
  <c r="F158" i="3"/>
  <c r="F156" i="3"/>
  <c r="F155" i="3"/>
  <c r="F151" i="3"/>
  <c r="F150" i="3"/>
  <c r="D148" i="3"/>
  <c r="G152" i="3" s="1"/>
  <c r="F103" i="3"/>
  <c r="F102" i="3"/>
  <c r="F99" i="3"/>
  <c r="C89" i="3"/>
  <c r="G100" i="3" s="1"/>
  <c r="G83" i="3"/>
  <c r="G84" i="3"/>
  <c r="G85" i="3"/>
  <c r="G86" i="3"/>
  <c r="G82" i="3"/>
  <c r="G76" i="3"/>
  <c r="G77" i="3"/>
  <c r="G78" i="3"/>
  <c r="G79" i="3"/>
  <c r="G75" i="3"/>
  <c r="G69" i="3"/>
  <c r="G70" i="3"/>
  <c r="G71" i="3"/>
  <c r="G72" i="3"/>
  <c r="G68" i="3"/>
  <c r="G62" i="3"/>
  <c r="G63" i="3"/>
  <c r="G64" i="3"/>
  <c r="G65" i="3"/>
  <c r="G61" i="3"/>
  <c r="G55" i="3"/>
  <c r="G56" i="3"/>
  <c r="G57" i="3"/>
  <c r="G58" i="3"/>
  <c r="G54" i="3"/>
  <c r="G48" i="3"/>
  <c r="G49" i="3"/>
  <c r="G50" i="3"/>
  <c r="G51" i="3"/>
  <c r="G47" i="3"/>
  <c r="G41" i="3"/>
  <c r="G42" i="3"/>
  <c r="G43" i="3"/>
  <c r="G44" i="3"/>
  <c r="G40" i="3"/>
  <c r="G34" i="3"/>
  <c r="G35" i="3"/>
  <c r="G36" i="3"/>
  <c r="G37" i="3"/>
  <c r="G33" i="3"/>
  <c r="G27" i="3"/>
  <c r="G28" i="3"/>
  <c r="G29" i="3"/>
  <c r="G30" i="3"/>
  <c r="G26" i="3"/>
  <c r="G20" i="3"/>
  <c r="G21" i="3"/>
  <c r="G22" i="3"/>
  <c r="G23" i="3"/>
  <c r="G19" i="3"/>
  <c r="G6" i="3"/>
  <c r="G7" i="3"/>
  <c r="G8" i="3"/>
  <c r="G9" i="3"/>
  <c r="G5" i="3"/>
  <c r="G13" i="3"/>
  <c r="G14" i="3"/>
  <c r="G15" i="3"/>
  <c r="G16" i="3"/>
  <c r="G12" i="3"/>
  <c r="D83" i="3"/>
  <c r="D84" i="3"/>
  <c r="D85" i="3"/>
  <c r="D86" i="3"/>
  <c r="D82" i="3"/>
  <c r="D76" i="3"/>
  <c r="D77" i="3"/>
  <c r="D78" i="3"/>
  <c r="D79" i="3"/>
  <c r="D75" i="3"/>
  <c r="D69" i="3"/>
  <c r="D70" i="3"/>
  <c r="D71" i="3"/>
  <c r="D72" i="3"/>
  <c r="D68" i="3"/>
  <c r="D62" i="3"/>
  <c r="D63" i="3"/>
  <c r="D64" i="3"/>
  <c r="D65" i="3"/>
  <c r="D61" i="3"/>
  <c r="D55" i="3"/>
  <c r="D56" i="3"/>
  <c r="D57" i="3"/>
  <c r="D58" i="3"/>
  <c r="D54" i="3"/>
  <c r="D48" i="3"/>
  <c r="D49" i="3"/>
  <c r="D50" i="3"/>
  <c r="D51" i="3"/>
  <c r="D47" i="3"/>
  <c r="D41" i="3"/>
  <c r="D42" i="3"/>
  <c r="D43" i="3"/>
  <c r="D44" i="3"/>
  <c r="D40" i="3"/>
  <c r="D34" i="3"/>
  <c r="D35" i="3"/>
  <c r="D36" i="3"/>
  <c r="D37" i="3"/>
  <c r="D33" i="3"/>
  <c r="D27" i="3"/>
  <c r="D28" i="3"/>
  <c r="D29" i="3"/>
  <c r="D30" i="3"/>
  <c r="D26" i="3"/>
  <c r="D20" i="3"/>
  <c r="D21" i="3"/>
  <c r="D22" i="3"/>
  <c r="D23" i="3"/>
  <c r="D19" i="3"/>
  <c r="D13" i="3"/>
  <c r="D14" i="3"/>
  <c r="D15" i="3"/>
  <c r="D16" i="3"/>
  <c r="D12" i="3"/>
  <c r="D6" i="3"/>
  <c r="D7" i="3"/>
  <c r="D8" i="3"/>
  <c r="D9" i="3"/>
  <c r="D5" i="3"/>
  <c r="G98" i="3" l="1"/>
  <c r="G92" i="3"/>
  <c r="G97" i="3"/>
  <c r="G94" i="3"/>
  <c r="G96" i="3"/>
  <c r="G103" i="3"/>
  <c r="G93" i="3"/>
  <c r="G101" i="3"/>
  <c r="G161" i="3"/>
  <c r="G150" i="3"/>
  <c r="G151" i="3"/>
  <c r="G155" i="3"/>
  <c r="G99" i="3"/>
  <c r="G160" i="3"/>
  <c r="G95" i="3"/>
  <c r="G156" i="3"/>
  <c r="G158" i="3"/>
  <c r="G159" i="3"/>
  <c r="G162" i="3"/>
  <c r="G157" i="3"/>
  <c r="G102" i="3"/>
  <c r="G154" i="3"/>
  <c r="G153" i="3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L200" i="2"/>
  <c r="K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H200" i="2"/>
  <c r="G200" i="2"/>
  <c r="F195" i="2"/>
  <c r="E195" i="2"/>
  <c r="F194" i="2"/>
  <c r="E194" i="2"/>
  <c r="M60" i="2" l="1"/>
  <c r="L60" i="2"/>
  <c r="L59" i="2"/>
  <c r="L62" i="2"/>
  <c r="M62" i="2"/>
  <c r="K62" i="2"/>
  <c r="J62" i="2"/>
  <c r="K60" i="2"/>
  <c r="J60" i="2"/>
  <c r="J57" i="2"/>
  <c r="K57" i="2"/>
  <c r="L57" i="2"/>
  <c r="M57" i="2"/>
  <c r="J58" i="2"/>
  <c r="K58" i="2"/>
  <c r="L58" i="2"/>
  <c r="M58" i="2"/>
  <c r="J59" i="2"/>
  <c r="K59" i="2"/>
  <c r="M59" i="2"/>
  <c r="K56" i="2"/>
  <c r="L56" i="2"/>
  <c r="M56" i="2"/>
  <c r="J56" i="2"/>
  <c r="I57" i="2"/>
  <c r="I58" i="2"/>
  <c r="I59" i="2"/>
  <c r="I55" i="2"/>
  <c r="J55" i="2"/>
  <c r="K55" i="2"/>
  <c r="L55" i="2"/>
  <c r="M55" i="2"/>
  <c r="G66" i="2"/>
  <c r="F6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G56" i="2"/>
  <c r="F56" i="2"/>
  <c r="E66" i="2"/>
  <c r="D66" i="2"/>
  <c r="G95" i="2" l="1"/>
  <c r="F95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G82" i="2"/>
  <c r="F82" i="2"/>
  <c r="E95" i="2"/>
  <c r="D95" i="2"/>
  <c r="L47" i="2" l="1"/>
  <c r="M47" i="2"/>
  <c r="K47" i="2"/>
  <c r="J47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J45" i="2"/>
  <c r="K45" i="2"/>
  <c r="L45" i="2"/>
  <c r="M45" i="2"/>
  <c r="J46" i="2"/>
  <c r="K46" i="2"/>
  <c r="L46" i="2"/>
  <c r="M46" i="2"/>
  <c r="L40" i="2"/>
  <c r="M40" i="2"/>
  <c r="K40" i="2"/>
  <c r="J40" i="2"/>
  <c r="I42" i="2"/>
  <c r="I43" i="2"/>
  <c r="I44" i="2"/>
  <c r="I45" i="2"/>
  <c r="I46" i="2"/>
  <c r="I40" i="2"/>
  <c r="G53" i="2"/>
  <c r="F53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G41" i="2"/>
  <c r="F41" i="2"/>
  <c r="T3" i="2" l="1"/>
  <c r="U3" i="2"/>
  <c r="T4" i="2"/>
  <c r="U4" i="2"/>
  <c r="T5" i="2"/>
  <c r="U5" i="2"/>
  <c r="U2" i="2"/>
  <c r="T2" i="2"/>
  <c r="N2" i="2"/>
  <c r="U1" i="2"/>
  <c r="T1" i="2"/>
  <c r="S5" i="2"/>
  <c r="R5" i="2"/>
  <c r="Q3" i="2"/>
  <c r="R3" i="2"/>
  <c r="S3" i="2"/>
  <c r="Q4" i="2"/>
  <c r="R4" i="2"/>
  <c r="S4" i="2"/>
  <c r="Q1" i="2"/>
  <c r="Q2" i="2"/>
  <c r="S2" i="2"/>
  <c r="R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O2" i="2"/>
  <c r="K3" i="2"/>
  <c r="K4" i="2"/>
  <c r="K5" i="2"/>
  <c r="K6" i="2"/>
  <c r="K7" i="2"/>
  <c r="K8" i="2"/>
  <c r="K9" i="2"/>
  <c r="K10" i="2"/>
  <c r="K11" i="2"/>
  <c r="K12" i="2"/>
  <c r="K13" i="2"/>
  <c r="K14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2" i="2"/>
  <c r="B4" i="2"/>
  <c r="C3" i="2" s="1"/>
  <c r="C2" i="2" l="1"/>
  <c r="C40" i="1"/>
  <c r="B40" i="1"/>
  <c r="K3" i="1"/>
  <c r="K4" i="1"/>
  <c r="K5" i="1"/>
  <c r="J3" i="1"/>
  <c r="J4" i="1"/>
  <c r="J5" i="1"/>
  <c r="K2" i="1"/>
  <c r="J2" i="1"/>
  <c r="I1" i="1"/>
  <c r="H1" i="1"/>
  <c r="I2" i="1"/>
  <c r="I3" i="1"/>
  <c r="I4" i="1"/>
  <c r="H3" i="1"/>
  <c r="H4" i="1"/>
  <c r="H2" i="1"/>
  <c r="G3" i="1"/>
  <c r="G4" i="1"/>
  <c r="G2" i="1"/>
  <c r="I5" i="1"/>
  <c r="H5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C18" i="1"/>
  <c r="B18" i="1"/>
  <c r="C19" i="1"/>
  <c r="B19" i="1"/>
</calcChain>
</file>

<file path=xl/sharedStrings.xml><?xml version="1.0" encoding="utf-8"?>
<sst xmlns="http://schemas.openxmlformats.org/spreadsheetml/2006/main" count="1426" uniqueCount="167">
  <si>
    <t>&lt;1h</t>
  </si>
  <si>
    <t>1h&lt;= trips &lt; 2h</t>
  </si>
  <si>
    <t>2h&lt;= trips &lt; 3h</t>
  </si>
  <si>
    <t>3h &lt;= trips &lt; 4h</t>
  </si>
  <si>
    <t>4h &lt;= trips &lt; 5h</t>
  </si>
  <si>
    <t>5h &lt;= trips &lt; 6h</t>
  </si>
  <si>
    <t>6h &lt;= trips &lt; 7h</t>
  </si>
  <si>
    <t>7h &lt;= trips &lt; 8h</t>
  </si>
  <si>
    <t>8h &lt;= trips &lt; 9h</t>
  </si>
  <si>
    <t>9h &lt;= trips &lt; 10h</t>
  </si>
  <si>
    <t>11h &lt;= trips &lt; 12h</t>
  </si>
  <si>
    <t>10h &lt;= trips &lt; 11)h</t>
  </si>
  <si>
    <t>&gt;= 12h</t>
  </si>
  <si>
    <t>Casuals</t>
  </si>
  <si>
    <t>Members</t>
  </si>
  <si>
    <t>Total</t>
  </si>
  <si>
    <t>Total Riders</t>
  </si>
  <si>
    <t>Members %</t>
  </si>
  <si>
    <t>Casuals %</t>
  </si>
  <si>
    <t>&gt;= 3h</t>
  </si>
  <si>
    <t>Total %</t>
  </si>
  <si>
    <t>Trips &lt;= 5min</t>
  </si>
  <si>
    <t>Percentage</t>
  </si>
  <si>
    <t>Trips &gt; 5min</t>
  </si>
  <si>
    <t>Durations</t>
  </si>
  <si>
    <t>Casuals and Members</t>
  </si>
  <si>
    <t>Causals</t>
  </si>
  <si>
    <t>1h &lt;= trips &lt; 2h</t>
  </si>
  <si>
    <t>2h &lt;= trips &lt; 3h</t>
  </si>
  <si>
    <t>10h &lt;= trips &lt; 11h</t>
  </si>
  <si>
    <t>Trips equal or shorter than 120min</t>
  </si>
  <si>
    <t>Duration</t>
  </si>
  <si>
    <t>10min &lt;= trips &lt; 20min</t>
  </si>
  <si>
    <t>20min &lt;= trips &lt; 30min</t>
  </si>
  <si>
    <t>30min &lt;= trips &lt;  40 min</t>
  </si>
  <si>
    <t>40min &lt;= trips &lt;  50min</t>
  </si>
  <si>
    <t>50min &lt;= trips &lt;  60min</t>
  </si>
  <si>
    <t>60min &lt;= trips &lt;  70min</t>
  </si>
  <si>
    <t>70min &lt;= trips &lt;  80min</t>
  </si>
  <si>
    <t>80min &lt;= trips &lt;  90min</t>
  </si>
  <si>
    <t>90min &lt;= trips &lt;  100min</t>
  </si>
  <si>
    <t>100min &lt;= trips &lt;  110min</t>
  </si>
  <si>
    <t>60min &lt;= trips &lt;= 120min</t>
  </si>
  <si>
    <t>110min &lt;= trips &lt;=  120min</t>
  </si>
  <si>
    <t>Trips divided by month</t>
  </si>
  <si>
    <t>Month</t>
  </si>
  <si>
    <t>15min &lt;= trips &lt; 30min</t>
  </si>
  <si>
    <t>30min &lt;= trips &lt; 45min</t>
  </si>
  <si>
    <t>45min &lt;= trips &lt; 60min</t>
  </si>
  <si>
    <t>60min &lt;= trips &lt; 75min</t>
  </si>
  <si>
    <t>75min &lt;= trips &lt; 90min</t>
  </si>
  <si>
    <t>90min &lt;= trips &lt; 105min</t>
  </si>
  <si>
    <t>105min &lt;= trips &lt;= 120min</t>
  </si>
  <si>
    <t>&gt; 120min</t>
  </si>
  <si>
    <t>Trips by 15min intervals</t>
  </si>
  <si>
    <t>5min &lt; trips &lt; 15min</t>
  </si>
  <si>
    <t>&gt;= 60min</t>
  </si>
  <si>
    <t>Totals</t>
  </si>
  <si>
    <t>Trips equal or shorter than 60min with a step 15</t>
  </si>
  <si>
    <t>Grouped by months and members</t>
  </si>
  <si>
    <t>1 trip in 5min &lt;trips &lt;15min seems to miss the month</t>
  </si>
  <si>
    <t>45min &lt;= trips &lt;= 60min</t>
  </si>
  <si>
    <t>&gt; 60min</t>
  </si>
  <si>
    <t>Apparently there is an issue with grouping by month and year.</t>
  </si>
  <si>
    <t>There are missing 297 casuals, and 296 extra members</t>
  </si>
  <si>
    <t>(5min; 15min)</t>
  </si>
  <si>
    <t>[15min; 30min)</t>
  </si>
  <si>
    <t>&gt;= 30min</t>
  </si>
  <si>
    <t>b_202106</t>
  </si>
  <si>
    <t>b_202107</t>
  </si>
  <si>
    <t>b_202108</t>
  </si>
  <si>
    <t>b_202109</t>
  </si>
  <si>
    <t>b_202110</t>
  </si>
  <si>
    <t>b_202111</t>
  </si>
  <si>
    <t>b_202112</t>
  </si>
  <si>
    <t>b_202201</t>
  </si>
  <si>
    <t>b_202202</t>
  </si>
  <si>
    <t>b_202203</t>
  </si>
  <si>
    <t>b_202204</t>
  </si>
  <si>
    <t>b_202205</t>
  </si>
  <si>
    <t>Clark St &amp; Elm St</t>
  </si>
  <si>
    <t>Lake Shore Dr &amp; North Blvd</t>
  </si>
  <si>
    <t>Wells St &amp; Concord Ln</t>
  </si>
  <si>
    <t>Kingsbury St &amp; Kinzie St</t>
  </si>
  <si>
    <t>Streeter Dr &amp; Grand Ave</t>
  </si>
  <si>
    <t>Wells St &amp; Elm St</t>
  </si>
  <si>
    <t>DuSable Lake Shore Dr &amp; North Blvd</t>
  </si>
  <si>
    <t>Theater on the Lake</t>
  </si>
  <si>
    <t>Ellis Ave &amp; 60th St</t>
  </si>
  <si>
    <t>University Ave &amp; 57th St</t>
  </si>
  <si>
    <t>Clinton St &amp; Washington Blvd</t>
  </si>
  <si>
    <t>Clinton St &amp; Madison St</t>
  </si>
  <si>
    <t>St. Clair St &amp; Erie St</t>
  </si>
  <si>
    <t>Lake Shore Dr &amp; Monroe St</t>
  </si>
  <si>
    <t>Millennium Park</t>
  </si>
  <si>
    <t>Michigan Ave &amp; Oak St</t>
  </si>
  <si>
    <t>Shedd Aquarium</t>
  </si>
  <si>
    <t>DuSable Lake Shore Dr &amp; Monroe St</t>
  </si>
  <si>
    <t>Sedgwick St &amp; North Ave</t>
  </si>
  <si>
    <t>Stations</t>
  </si>
  <si>
    <t>Stations member</t>
  </si>
  <si>
    <t>Most popular start stations for by month</t>
  </si>
  <si>
    <t>End Stations</t>
  </si>
  <si>
    <t>Count</t>
  </si>
  <si>
    <t>min_lng</t>
  </si>
  <si>
    <t>avg_lng</t>
  </si>
  <si>
    <t>max_lng</t>
  </si>
  <si>
    <t>min_lat</t>
  </si>
  <si>
    <t>avg_lat</t>
  </si>
  <si>
    <t>max_lat</t>
  </si>
  <si>
    <t>Combined start and end stations for members and casuals</t>
  </si>
  <si>
    <t>Check stations.xlsx and det_stations.sh</t>
  </si>
  <si>
    <t>Station</t>
  </si>
  <si>
    <t>End stations for Casuals</t>
  </si>
  <si>
    <t>End stations for Members</t>
  </si>
  <si>
    <t>Start stations for Members</t>
  </si>
  <si>
    <t>Start stations for Casuals</t>
  </si>
  <si>
    <t>Longitude</t>
  </si>
  <si>
    <t>Latitude</t>
  </si>
  <si>
    <t>Rider type</t>
  </si>
  <si>
    <t>Casual</t>
  </si>
  <si>
    <t>Member</t>
  </si>
  <si>
    <t>Casual-Member</t>
  </si>
  <si>
    <t>Station type</t>
  </si>
  <si>
    <t>Start</t>
  </si>
  <si>
    <t>Top 10 start stations for Bikeshare users</t>
  </si>
  <si>
    <t>End</t>
  </si>
  <si>
    <t>Which rideable_type do Casuals and Members prefer</t>
  </si>
  <si>
    <t>classic_bike</t>
  </si>
  <si>
    <t>docked_bike</t>
  </si>
  <si>
    <t>electric_bike</t>
  </si>
  <si>
    <t>Rider</t>
  </si>
  <si>
    <t>Bike</t>
  </si>
  <si>
    <t>Usage</t>
  </si>
  <si>
    <t>Sunday</t>
  </si>
  <si>
    <t>Saturday</t>
  </si>
  <si>
    <t>Monday</t>
  </si>
  <si>
    <t>Tuesday</t>
  </si>
  <si>
    <t>Wednesday</t>
  </si>
  <si>
    <t>Thursday</t>
  </si>
  <si>
    <t>Friday</t>
  </si>
  <si>
    <t>Jun-21 to May-22</t>
  </si>
  <si>
    <t>Mon</t>
  </si>
  <si>
    <t>Tue</t>
  </si>
  <si>
    <t>Wed</t>
  </si>
  <si>
    <t>Thu</t>
  </si>
  <si>
    <t>Fri</t>
  </si>
  <si>
    <t>Sat</t>
  </si>
  <si>
    <t>Sun</t>
  </si>
  <si>
    <t>Night</t>
  </si>
  <si>
    <t>Morning</t>
  </si>
  <si>
    <t>[00:05;12:00)</t>
  </si>
  <si>
    <t>[00:00;05:00)</t>
  </si>
  <si>
    <t>[12:00;17:00)</t>
  </si>
  <si>
    <t>[17:00;00:00)</t>
  </si>
  <si>
    <t>Afternoon</t>
  </si>
  <si>
    <t>Evening</t>
  </si>
  <si>
    <t>Which time of day riders ride bikes?</t>
  </si>
  <si>
    <t>&lt; 1h</t>
  </si>
  <si>
    <t>&lt;  10min</t>
  </si>
  <si>
    <t>&lt; 15min</t>
  </si>
  <si>
    <t>&lt;15min</t>
  </si>
  <si>
    <t>Totals Casuals</t>
  </si>
  <si>
    <t>Totals Members</t>
  </si>
  <si>
    <t>classic</t>
  </si>
  <si>
    <t>electric</t>
  </si>
  <si>
    <t>docked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</si>
</sst>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9" fontId="0" fillId="0" borderId="0" xfId="1" applyFont="1"/>
    <xf numFmtId="10" fontId="0" fillId="0" borderId="0" xfId="1" applyNumberFormat="1" applyFont="1"/>
    <xf numFmtId="164" fontId="0" fillId="0" borderId="0" xfId="1" applyNumberFormat="1" applyFont="1"/>
    <xf numFmtId="9" fontId="0" fillId="0" borderId="0" xfId="0" applyNumberFormat="1"/>
    <xf numFmtId="17" fontId="0" fillId="0" borderId="0" xfId="0" applyNumberFormat="1"/>
    <xf numFmtId="165" fontId="0" fillId="0" borderId="0" xfId="1" applyNumberFormat="1" applyFont="1"/>
    <xf numFmtId="0" fontId="2" fillId="2" borderId="0" xfId="2"/>
    <xf numFmtId="0" fontId="0" fillId="3" borderId="0" xfId="0" applyFill="1"/>
    <xf numFmtId="165" fontId="0" fillId="0" borderId="0" xfId="0" applyNumberFormat="1"/>
  </cellXfs>
  <cellStyles count="3">
    <cellStyle name="Good" xfId="2" builtinId="26"/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Trips performed by Casual and Member riders in bike sharing in Chicago, IL, from June, 2021 to May, 2022.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'All trips'!$A$18</c:f>
              <c:strCache>
                <c:ptCount val="1"/>
                <c:pt idx="0">
                  <c:v>Total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'All trips'!$B$17:$C$17</c:f>
              <c:strCache>
                <c:ptCount val="2"/>
                <c:pt idx="0">
                  <c:v>Casuals</c:v>
                </c:pt>
                <c:pt idx="1">
                  <c:v>Members</c:v>
                </c:pt>
              </c:strCache>
            </c:strRef>
          </c:cat>
          <c:val>
            <c:numRef>
              <c:f>'All trips'!$B$18:$C$18</c:f>
              <c:numCache>
                <c:formatCode>0%</c:formatCode>
                <c:ptCount val="2"/>
                <c:pt idx="0">
                  <c:v>0.4326661703027998</c:v>
                </c:pt>
                <c:pt idx="1">
                  <c:v>0.56733382969720014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 durations in range [15min;</a:t>
            </a:r>
            <a:r>
              <a:rPr lang="en-US" baseline="0"/>
              <a:t> 30min)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'Trips &gt; 5min'!$H$132</c:f>
              <c:strCache>
                <c:ptCount val="1"/>
                <c:pt idx="0">
                  <c:v>Members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'Trips &gt; 5min'!$D$145:$D$156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5min'!$H$145:$H$156</c:f>
              <c:numCache>
                <c:formatCode>0%</c:formatCode>
                <c:ptCount val="12"/>
                <c:pt idx="0">
                  <c:v>0.32291255752794212</c:v>
                </c:pt>
                <c:pt idx="1">
                  <c:v>0.31608555982135861</c:v>
                </c:pt>
                <c:pt idx="2">
                  <c:v>0.30697485184389106</c:v>
                </c:pt>
                <c:pt idx="3">
                  <c:v>0.29967693353096153</c:v>
                </c:pt>
                <c:pt idx="4">
                  <c:v>0.27412091914442754</c:v>
                </c:pt>
                <c:pt idx="5">
                  <c:v>0.24404627253367864</c:v>
                </c:pt>
                <c:pt idx="6">
                  <c:v>0.24125341575953052</c:v>
                </c:pt>
                <c:pt idx="7">
                  <c:v>0.22522343155472968</c:v>
                </c:pt>
                <c:pt idx="8">
                  <c:v>0.22969861021331608</c:v>
                </c:pt>
                <c:pt idx="9">
                  <c:v>0.25636026622360092</c:v>
                </c:pt>
                <c:pt idx="10">
                  <c:v>0.25701746728356362</c:v>
                </c:pt>
                <c:pt idx="11">
                  <c:v>0.30052100966783285</c:v>
                </c:pt>
              </c:numCache>
            </c:numRef>
          </c:val>
        </c:ser>
        <c:ser>
          <c:idx val="0"/>
          <c:order val="1"/>
          <c:tx>
            <c:strRef>
              <c:f>'Trips &gt; 5min'!$G$132</c:f>
              <c:strCache>
                <c:ptCount val="1"/>
                <c:pt idx="0">
                  <c:v>Casuals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'Trips &gt; 5min'!$D$145:$D$156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5min'!$G$145:$G$156</c:f>
              <c:numCache>
                <c:formatCode>0%</c:formatCode>
                <c:ptCount val="12"/>
                <c:pt idx="0">
                  <c:v>0.33879098134353614</c:v>
                </c:pt>
                <c:pt idx="1">
                  <c:v>0.34054580321581357</c:v>
                </c:pt>
                <c:pt idx="2">
                  <c:v>0.337580946390866</c:v>
                </c:pt>
                <c:pt idx="3">
                  <c:v>0.33028642909353972</c:v>
                </c:pt>
                <c:pt idx="4">
                  <c:v>0.3184547924312473</c:v>
                </c:pt>
                <c:pt idx="5">
                  <c:v>0.29359481525124148</c:v>
                </c:pt>
                <c:pt idx="6">
                  <c:v>0.29089805504974536</c:v>
                </c:pt>
                <c:pt idx="7">
                  <c:v>0.26622802710399684</c:v>
                </c:pt>
                <c:pt idx="8">
                  <c:v>0.27665295792470734</c:v>
                </c:pt>
                <c:pt idx="9">
                  <c:v>0.31398118275029135</c:v>
                </c:pt>
                <c:pt idx="10">
                  <c:v>0.31426562384347784</c:v>
                </c:pt>
                <c:pt idx="11">
                  <c:v>0.32336674732111992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6717712"/>
        <c:axId val="-1796710096"/>
      </c:barChart>
      <c:dateAx>
        <c:axId val="-17967177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10096"/>
        <c:crosses val="autoZero"/>
        <c:auto val="1"/>
        <c:lblOffset val="100"/>
        <c:baseTimeUnit val="months"/>
      </c:dateAx>
      <c:valAx>
        <c:axId val="-179671009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 durations in range [30min; 45min)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'Trips &gt; 5min'!$H$132</c:f>
              <c:strCache>
                <c:ptCount val="1"/>
                <c:pt idx="0">
                  <c:v>Members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'Trips &gt; 5min'!$D$157:$D$168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5min'!$H$157:$H$168</c:f>
              <c:numCache>
                <c:formatCode>0%</c:formatCode>
                <c:ptCount val="12"/>
                <c:pt idx="0">
                  <c:v>8.4294871794871801E-2</c:v>
                </c:pt>
                <c:pt idx="1">
                  <c:v>7.9236856538431405E-2</c:v>
                </c:pt>
                <c:pt idx="2">
                  <c:v>7.7662971719839102E-2</c:v>
                </c:pt>
                <c:pt idx="3">
                  <c:v>7.5064275524436619E-2</c:v>
                </c:pt>
                <c:pt idx="4">
                  <c:v>6.4707162250371306E-2</c:v>
                </c:pt>
                <c:pt idx="5">
                  <c:v>5.348799113863819E-2</c:v>
                </c:pt>
                <c:pt idx="6">
                  <c:v>4.8470187698786006E-2</c:v>
                </c:pt>
                <c:pt idx="7">
                  <c:v>4.44650915848155E-2</c:v>
                </c:pt>
                <c:pt idx="8">
                  <c:v>5.0662572721396251E-2</c:v>
                </c:pt>
                <c:pt idx="9">
                  <c:v>6.2205276451888634E-2</c:v>
                </c:pt>
                <c:pt idx="10">
                  <c:v>6.1679113065147173E-2</c:v>
                </c:pt>
                <c:pt idx="11">
                  <c:v>8.2675017868562614E-2</c:v>
                </c:pt>
              </c:numCache>
            </c:numRef>
          </c:val>
        </c:ser>
        <c:ser>
          <c:idx val="0"/>
          <c:order val="1"/>
          <c:tx>
            <c:strRef>
              <c:f>'Trips &gt; 5min'!$G$132</c:f>
              <c:strCache>
                <c:ptCount val="1"/>
                <c:pt idx="0">
                  <c:v>Casuals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'Trips &gt; 5min'!$D$157:$D$168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5min'!$G$157:$G$168</c:f>
              <c:numCache>
                <c:formatCode>0%</c:formatCode>
                <c:ptCount val="12"/>
                <c:pt idx="0">
                  <c:v>0.12954076670692216</c:v>
                </c:pt>
                <c:pt idx="1">
                  <c:v>0.12563209912966514</c:v>
                </c:pt>
                <c:pt idx="2">
                  <c:v>0.1215912664540186</c:v>
                </c:pt>
                <c:pt idx="3">
                  <c:v>0.11702448324453855</c:v>
                </c:pt>
                <c:pt idx="4">
                  <c:v>0.10917615938229827</c:v>
                </c:pt>
                <c:pt idx="5">
                  <c:v>8.9756754481945963E-2</c:v>
                </c:pt>
                <c:pt idx="6">
                  <c:v>8.8486000052780192E-2</c:v>
                </c:pt>
                <c:pt idx="7">
                  <c:v>6.1671413139546299E-2</c:v>
                </c:pt>
                <c:pt idx="8">
                  <c:v>7.6320784561847516E-2</c:v>
                </c:pt>
                <c:pt idx="9">
                  <c:v>0.12334251110623132</c:v>
                </c:pt>
                <c:pt idx="10">
                  <c:v>0.11993289087365226</c:v>
                </c:pt>
                <c:pt idx="11">
                  <c:v>0.12599377808503284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6712272"/>
        <c:axId val="-1796709552"/>
      </c:barChart>
      <c:dateAx>
        <c:axId val="-17967122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09552"/>
        <c:crosses val="autoZero"/>
        <c:auto val="1"/>
        <c:lblOffset val="100"/>
        <c:baseTimeUnit val="months"/>
      </c:dateAx>
      <c:valAx>
        <c:axId val="-1796709552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</a:t>
            </a:r>
            <a:r>
              <a:rPr lang="en-US" baseline="0"/>
              <a:t> durations [45min; 60min)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'Trips &gt; 5min'!$H$132</c:f>
              <c:strCache>
                <c:ptCount val="1"/>
                <c:pt idx="0">
                  <c:v>Members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'Trips &gt; 5min'!$D$169:$D$180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5min'!$H$169:$H$180</c:f>
              <c:numCache>
                <c:formatCode>0%</c:formatCode>
                <c:ptCount val="12"/>
                <c:pt idx="0">
                  <c:v>1.5844838921762E-2</c:v>
                </c:pt>
                <c:pt idx="1">
                  <c:v>1.5560604873462352E-2</c:v>
                </c:pt>
                <c:pt idx="2">
                  <c:v>1.5303067522338563E-2</c:v>
                </c:pt>
                <c:pt idx="3">
                  <c:v>1.4214129886231329E-2</c:v>
                </c:pt>
                <c:pt idx="4">
                  <c:v>1.1560256179817797E-2</c:v>
                </c:pt>
                <c:pt idx="5">
                  <c:v>1.0335655280544786E-2</c:v>
                </c:pt>
                <c:pt idx="6">
                  <c:v>8.8809747793755327E-3</c:v>
                </c:pt>
                <c:pt idx="7">
                  <c:v>8.7602867002920092E-3</c:v>
                </c:pt>
                <c:pt idx="8">
                  <c:v>8.8477698771816417E-3</c:v>
                </c:pt>
                <c:pt idx="9">
                  <c:v>1.2072260691681953E-2</c:v>
                </c:pt>
                <c:pt idx="10">
                  <c:v>1.0967644654662042E-2</c:v>
                </c:pt>
                <c:pt idx="11">
                  <c:v>1.7045668284241807E-2</c:v>
                </c:pt>
              </c:numCache>
            </c:numRef>
          </c:val>
        </c:ser>
        <c:ser>
          <c:idx val="0"/>
          <c:order val="1"/>
          <c:tx>
            <c:strRef>
              <c:f>'Trips &gt; 5min'!$G$132</c:f>
              <c:strCache>
                <c:ptCount val="1"/>
                <c:pt idx="0">
                  <c:v>Casuals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'Trips &gt; 5min'!$D$169:$D$180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5min'!$G$169:$G$180</c:f>
              <c:numCache>
                <c:formatCode>0%</c:formatCode>
                <c:ptCount val="12"/>
                <c:pt idx="0">
                  <c:v>6.4868350272704281E-2</c:v>
                </c:pt>
                <c:pt idx="1">
                  <c:v>5.9985248561734768E-2</c:v>
                </c:pt>
                <c:pt idx="2">
                  <c:v>5.5855416428667697E-2</c:v>
                </c:pt>
                <c:pt idx="3">
                  <c:v>5.5846514396810924E-2</c:v>
                </c:pt>
                <c:pt idx="4">
                  <c:v>4.9473333015585527E-2</c:v>
                </c:pt>
                <c:pt idx="5">
                  <c:v>3.7858766097129869E-2</c:v>
                </c:pt>
                <c:pt idx="6">
                  <c:v>3.4333518064022378E-2</c:v>
                </c:pt>
                <c:pt idx="7">
                  <c:v>2.2095649612098596E-2</c:v>
                </c:pt>
                <c:pt idx="8">
                  <c:v>3.3850047453337549E-2</c:v>
                </c:pt>
                <c:pt idx="9">
                  <c:v>6.135031502846236E-2</c:v>
                </c:pt>
                <c:pt idx="10">
                  <c:v>5.7671905455083765E-2</c:v>
                </c:pt>
                <c:pt idx="11">
                  <c:v>6.2351314532034727E-2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6714992"/>
        <c:axId val="-1796714448"/>
      </c:barChart>
      <c:dateAx>
        <c:axId val="-17967149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14448"/>
        <c:crosses val="autoZero"/>
        <c:auto val="1"/>
        <c:lblOffset val="100"/>
        <c:baseTimeUnit val="months"/>
      </c:dateAx>
      <c:valAx>
        <c:axId val="-179671444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Trips</a:t>
            </a:r>
            <a:r>
              <a:rPr lang="en-US" baseline="0"/>
              <a:t> duration over the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'Trips &gt; 5min'!$F$199</c:f>
              <c:strCache>
                <c:ptCount val="1"/>
                <c:pt idx="0">
                  <c:v>Members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'Trips &gt; 5min'!$B$200:$B$211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5min'!$F$200:$F$211</c:f>
              <c:numCache>
                <c:formatCode>0.0%</c:formatCode>
                <c:ptCount val="12"/>
                <c:pt idx="0">
                  <c:v>0.74596578336661445</c:v>
                </c:pt>
                <c:pt idx="1">
                  <c:v>0.76054147288015528</c:v>
                </c:pt>
                <c:pt idx="2">
                  <c:v>0.76708733415673935</c:v>
                </c:pt>
                <c:pt idx="3">
                  <c:v>0.77764225350669047</c:v>
                </c:pt>
                <c:pt idx="4">
                  <c:v>0.81315775303486282</c:v>
                </c:pt>
                <c:pt idx="5">
                  <c:v>0.848758769562871</c:v>
                </c:pt>
                <c:pt idx="6">
                  <c:v>0.86378645356419437</c:v>
                </c:pt>
                <c:pt idx="7">
                  <c:v>0.87519239597116083</c:v>
                </c:pt>
                <c:pt idx="8">
                  <c:v>0.85859107797544354</c:v>
                </c:pt>
                <c:pt idx="9">
                  <c:v>0.82036063737232889</c:v>
                </c:pt>
                <c:pt idx="10">
                  <c:v>0.82368605327783972</c:v>
                </c:pt>
                <c:pt idx="11">
                  <c:v>0.7546953155059638</c:v>
                </c:pt>
              </c:numCache>
            </c:numRef>
          </c:val>
        </c:ser>
        <c:ser>
          <c:idx val="0"/>
          <c:order val="1"/>
          <c:tx>
            <c:strRef>
              <c:f>'Trips &gt; 5min'!$E$199</c:f>
              <c:strCache>
                <c:ptCount val="1"/>
                <c:pt idx="0">
                  <c:v>Casuals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'Trips &gt; 5min'!$B$200:$B$211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5min'!$E$200:$E$211</c:f>
              <c:numCache>
                <c:formatCode>0.0%</c:formatCode>
                <c:ptCount val="12"/>
                <c:pt idx="0">
                  <c:v>0.44008397569029911</c:v>
                </c:pt>
                <c:pt idx="1">
                  <c:v>0.46861577196971121</c:v>
                </c:pt>
                <c:pt idx="2">
                  <c:v>0.49474864725480727</c:v>
                </c:pt>
                <c:pt idx="3">
                  <c:v>0.51545221618256265</c:v>
                </c:pt>
                <c:pt idx="4">
                  <c:v>0.55847981856676787</c:v>
                </c:pt>
                <c:pt idx="5">
                  <c:v>0.65468538565629231</c:v>
                </c:pt>
                <c:pt idx="6">
                  <c:v>0.66406379247592895</c:v>
                </c:pt>
                <c:pt idx="7">
                  <c:v>0.75283950617283946</c:v>
                </c:pt>
                <c:pt idx="8">
                  <c:v>0.67995252695084563</c:v>
                </c:pt>
                <c:pt idx="9">
                  <c:v>0.50284879474068667</c:v>
                </c:pt>
                <c:pt idx="10">
                  <c:v>0.51830528717328395</c:v>
                </c:pt>
                <c:pt idx="11">
                  <c:v>0.47768784516390533</c:v>
                </c:pt>
              </c:numCache>
            </c:numRef>
          </c:val>
        </c:ser>
        <c:ser>
          <c:idx val="3"/>
          <c:order val="2"/>
          <c:tx>
            <c:strRef>
              <c:f>'Trips &gt; 5min'!$J$199</c:f>
              <c:strCache>
                <c:ptCount val="1"/>
                <c:pt idx="0">
                  <c:v>Members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'Trips &gt; 5min'!$B$200:$B$211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5min'!$J$200:$J$211</c:f>
              <c:numCache>
                <c:formatCode>0.0%</c:formatCode>
                <c:ptCount val="12"/>
                <c:pt idx="0">
                  <c:v>0.11071293647795348</c:v>
                </c:pt>
                <c:pt idx="1">
                  <c:v>0.10382850278744571</c:v>
                </c:pt>
                <c:pt idx="2">
                  <c:v>0.10077094704968326</c:v>
                </c:pt>
                <c:pt idx="3">
                  <c:v>9.6808745073721211E-2</c:v>
                </c:pt>
                <c:pt idx="4">
                  <c:v>8.1847063257967825E-2</c:v>
                </c:pt>
                <c:pt idx="5">
                  <c:v>6.6080101765476837E-2</c:v>
                </c:pt>
                <c:pt idx="6">
                  <c:v>6.0046061211465357E-2</c:v>
                </c:pt>
                <c:pt idx="7">
                  <c:v>5.427591607485216E-2</c:v>
                </c:pt>
                <c:pt idx="8">
                  <c:v>6.1711079943899017E-2</c:v>
                </c:pt>
                <c:pt idx="9">
                  <c:v>7.7192606099610289E-2</c:v>
                </c:pt>
                <c:pt idx="10">
                  <c:v>7.6652234375154102E-2</c:v>
                </c:pt>
                <c:pt idx="11">
                  <c:v>0.10570171219699885</c:v>
                </c:pt>
              </c:numCache>
            </c:numRef>
          </c:val>
        </c:ser>
        <c:ser>
          <c:idx val="2"/>
          <c:order val="3"/>
          <c:tx>
            <c:strRef>
              <c:f>'Trips &gt; 5min'!$I$199</c:f>
              <c:strCache>
                <c:ptCount val="1"/>
                <c:pt idx="0">
                  <c:v>Casuals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'Trips &gt; 5min'!$B$200:$B$211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5min'!$I$200:$I$211</c:f>
              <c:numCache>
                <c:formatCode>0.0%</c:formatCode>
                <c:ptCount val="12"/>
                <c:pt idx="0">
                  <c:v>0.1638201730872329</c:v>
                </c:pt>
                <c:pt idx="1">
                  <c:v>0.16002329907367394</c:v>
                </c:pt>
                <c:pt idx="2">
                  <c:v>0.15508885960101179</c:v>
                </c:pt>
                <c:pt idx="3">
                  <c:v>0.14874643806422261</c:v>
                </c:pt>
                <c:pt idx="4">
                  <c:v>0.13807159379450124</c:v>
                </c:pt>
                <c:pt idx="5">
                  <c:v>0.11273680649526387</c:v>
                </c:pt>
                <c:pt idx="6">
                  <c:v>0.11094199781623267</c:v>
                </c:pt>
                <c:pt idx="7">
                  <c:v>7.7530864197530858E-2</c:v>
                </c:pt>
                <c:pt idx="8">
                  <c:v>9.5440609237464141E-2</c:v>
                </c:pt>
                <c:pt idx="9">
                  <c:v>0.15239486590837942</c:v>
                </c:pt>
                <c:pt idx="10">
                  <c:v>0.14886156578725751</c:v>
                </c:pt>
                <c:pt idx="11">
                  <c:v>0.15697674418604651</c:v>
                </c:pt>
              </c:numCache>
            </c:numRef>
          </c:val>
        </c:ser>
        <c:ser>
          <c:idx val="5"/>
          <c:order val="4"/>
          <c:tx>
            <c:strRef>
              <c:f>'Trips &gt; 5min'!$N$199</c:f>
              <c:strCache>
                <c:ptCount val="1"/>
                <c:pt idx="0">
                  <c:v>Members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'Trips &gt; 5min'!$B$200:$B$211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5min'!$N$200:$N$211</c:f>
              <c:numCache>
                <c:formatCode>0.0%</c:formatCode>
                <c:ptCount val="12"/>
                <c:pt idx="0">
                  <c:v>0.14332128015543202</c:v>
                </c:pt>
                <c:pt idx="1">
                  <c:v>0.13563002433239904</c:v>
                </c:pt>
                <c:pt idx="2">
                  <c:v>0.13214171879357745</c:v>
                </c:pt>
                <c:pt idx="3">
                  <c:v>0.12554900141958827</c:v>
                </c:pt>
                <c:pt idx="4">
                  <c:v>0.1049951837071694</c:v>
                </c:pt>
                <c:pt idx="5">
                  <c:v>8.5161128671652153E-2</c:v>
                </c:pt>
                <c:pt idx="6">
                  <c:v>7.6167485224340303E-2</c:v>
                </c:pt>
                <c:pt idx="7">
                  <c:v>7.0531687953986982E-2</c:v>
                </c:pt>
                <c:pt idx="8">
                  <c:v>7.9697842080657458E-2</c:v>
                </c:pt>
                <c:pt idx="9">
                  <c:v>0.10244675652806083</c:v>
                </c:pt>
                <c:pt idx="10">
                  <c:v>9.9661712347006201E-2</c:v>
                </c:pt>
                <c:pt idx="11">
                  <c:v>0.13960297229703733</c:v>
                </c:pt>
              </c:numCache>
            </c:numRef>
          </c:val>
        </c:ser>
        <c:ser>
          <c:idx val="4"/>
          <c:order val="5"/>
          <c:tx>
            <c:strRef>
              <c:f>'Trips &gt; 5min'!$M$199</c:f>
              <c:strCache>
                <c:ptCount val="1"/>
                <c:pt idx="0">
                  <c:v>Casuals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'Trips &gt; 5min'!$B$200:$B$211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5min'!$M$200:$M$211</c:f>
              <c:numCache>
                <c:formatCode>0.0%</c:formatCode>
                <c:ptCount val="12"/>
                <c:pt idx="0">
                  <c:v>0.39609585122246799</c:v>
                </c:pt>
                <c:pt idx="1">
                  <c:v>0.37136092895661488</c:v>
                </c:pt>
                <c:pt idx="2">
                  <c:v>0.35016249314418096</c:v>
                </c:pt>
                <c:pt idx="3">
                  <c:v>0.33580134575321474</c:v>
                </c:pt>
                <c:pt idx="4">
                  <c:v>0.30344858763873089</c:v>
                </c:pt>
                <c:pt idx="5">
                  <c:v>0.23257780784844384</c:v>
                </c:pt>
                <c:pt idx="6">
                  <c:v>0.2249942097078384</c:v>
                </c:pt>
                <c:pt idx="7">
                  <c:v>0.16962962962962963</c:v>
                </c:pt>
                <c:pt idx="8">
                  <c:v>0.22460686381169023</c:v>
                </c:pt>
                <c:pt idx="9">
                  <c:v>0.34475633935093397</c:v>
                </c:pt>
                <c:pt idx="10">
                  <c:v>0.3328331470394586</c:v>
                </c:pt>
                <c:pt idx="11">
                  <c:v>0.36533541065004815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6717168"/>
        <c:axId val="-1796723152"/>
      </c:barChart>
      <c:dateAx>
        <c:axId val="-17967171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23152"/>
        <c:crosses val="autoZero"/>
        <c:auto val="1"/>
        <c:lblOffset val="100"/>
        <c:baseTimeUnit val="months"/>
      </c:dateAx>
      <c:valAx>
        <c:axId val="-17967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Trips duration </a:t>
            </a:r>
            <a:r>
              <a:rPr lang="en-US" baseline="0"/>
              <a:t>(5min; 15min)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'Trips &gt; 5min'!$F$199</c:f>
              <c:strCache>
                <c:ptCount val="1"/>
                <c:pt idx="0">
                  <c:v>Members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'Trips &gt; 5min'!$B$200:$B$211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5min'!$F$200:$F$211</c:f>
              <c:numCache>
                <c:formatCode>0.0%</c:formatCode>
                <c:ptCount val="12"/>
                <c:pt idx="0">
                  <c:v>0.74596578336661445</c:v>
                </c:pt>
                <c:pt idx="1">
                  <c:v>0.76054147288015528</c:v>
                </c:pt>
                <c:pt idx="2">
                  <c:v>0.76708733415673935</c:v>
                </c:pt>
                <c:pt idx="3">
                  <c:v>0.77764225350669047</c:v>
                </c:pt>
                <c:pt idx="4">
                  <c:v>0.81315775303486282</c:v>
                </c:pt>
                <c:pt idx="5">
                  <c:v>0.848758769562871</c:v>
                </c:pt>
                <c:pt idx="6">
                  <c:v>0.86378645356419437</c:v>
                </c:pt>
                <c:pt idx="7">
                  <c:v>0.87519239597116083</c:v>
                </c:pt>
                <c:pt idx="8">
                  <c:v>0.85859107797544354</c:v>
                </c:pt>
                <c:pt idx="9">
                  <c:v>0.82036063737232889</c:v>
                </c:pt>
                <c:pt idx="10">
                  <c:v>0.82368605327783972</c:v>
                </c:pt>
                <c:pt idx="11">
                  <c:v>0.7546953155059638</c:v>
                </c:pt>
              </c:numCache>
            </c:numRef>
          </c:val>
        </c:ser>
        <c:ser>
          <c:idx val="0"/>
          <c:order val="1"/>
          <c:tx>
            <c:strRef>
              <c:f>'Trips &gt; 5min'!$E$199</c:f>
              <c:strCache>
                <c:ptCount val="1"/>
                <c:pt idx="0">
                  <c:v>Casuals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'Trips &gt; 5min'!$B$200:$B$211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5min'!$E$200:$E$211</c:f>
              <c:numCache>
                <c:formatCode>0.0%</c:formatCode>
                <c:ptCount val="12"/>
                <c:pt idx="0">
                  <c:v>0.44008397569029911</c:v>
                </c:pt>
                <c:pt idx="1">
                  <c:v>0.46861577196971121</c:v>
                </c:pt>
                <c:pt idx="2">
                  <c:v>0.49474864725480727</c:v>
                </c:pt>
                <c:pt idx="3">
                  <c:v>0.51545221618256265</c:v>
                </c:pt>
                <c:pt idx="4">
                  <c:v>0.55847981856676787</c:v>
                </c:pt>
                <c:pt idx="5">
                  <c:v>0.65468538565629231</c:v>
                </c:pt>
                <c:pt idx="6">
                  <c:v>0.66406379247592895</c:v>
                </c:pt>
                <c:pt idx="7">
                  <c:v>0.75283950617283946</c:v>
                </c:pt>
                <c:pt idx="8">
                  <c:v>0.67995252695084563</c:v>
                </c:pt>
                <c:pt idx="9">
                  <c:v>0.50284879474068667</c:v>
                </c:pt>
                <c:pt idx="10">
                  <c:v>0.51830528717328395</c:v>
                </c:pt>
                <c:pt idx="11">
                  <c:v>0.47768784516390533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6722064"/>
        <c:axId val="-1796724240"/>
      </c:barChart>
      <c:dateAx>
        <c:axId val="-17967220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24240"/>
        <c:crosses val="autoZero"/>
        <c:auto val="1"/>
        <c:lblOffset val="100"/>
        <c:baseTimeUnit val="months"/>
      </c:dateAx>
      <c:valAx>
        <c:axId val="-17967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Trips duration [15min; 30min) monthly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'Trips &gt; 5min'!$J$199</c:f>
              <c:strCache>
                <c:ptCount val="1"/>
                <c:pt idx="0">
                  <c:v>Members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'Trips &gt; 5min'!$B$200:$B$211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5min'!$J$200:$J$211</c:f>
              <c:numCache>
                <c:formatCode>0.0%</c:formatCode>
                <c:ptCount val="12"/>
                <c:pt idx="0">
                  <c:v>0.11071293647795348</c:v>
                </c:pt>
                <c:pt idx="1">
                  <c:v>0.10382850278744571</c:v>
                </c:pt>
                <c:pt idx="2">
                  <c:v>0.10077094704968326</c:v>
                </c:pt>
                <c:pt idx="3">
                  <c:v>9.6808745073721211E-2</c:v>
                </c:pt>
                <c:pt idx="4">
                  <c:v>8.1847063257967825E-2</c:v>
                </c:pt>
                <c:pt idx="5">
                  <c:v>6.6080101765476837E-2</c:v>
                </c:pt>
                <c:pt idx="6">
                  <c:v>6.0046061211465357E-2</c:v>
                </c:pt>
                <c:pt idx="7">
                  <c:v>5.427591607485216E-2</c:v>
                </c:pt>
                <c:pt idx="8">
                  <c:v>6.1711079943899017E-2</c:v>
                </c:pt>
                <c:pt idx="9">
                  <c:v>7.7192606099610289E-2</c:v>
                </c:pt>
                <c:pt idx="10">
                  <c:v>7.6652234375154102E-2</c:v>
                </c:pt>
                <c:pt idx="11">
                  <c:v>0.10570171219699885</c:v>
                </c:pt>
              </c:numCache>
            </c:numRef>
          </c:val>
        </c:ser>
        <c:ser>
          <c:idx val="0"/>
          <c:order val="1"/>
          <c:tx>
            <c:strRef>
              <c:f>'Trips &gt; 5min'!$I$199</c:f>
              <c:strCache>
                <c:ptCount val="1"/>
                <c:pt idx="0">
                  <c:v>Casuals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'Trips &gt; 5min'!$B$200:$B$211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5min'!$I$200:$I$211</c:f>
              <c:numCache>
                <c:formatCode>0.0%</c:formatCode>
                <c:ptCount val="12"/>
                <c:pt idx="0">
                  <c:v>0.1638201730872329</c:v>
                </c:pt>
                <c:pt idx="1">
                  <c:v>0.16002329907367394</c:v>
                </c:pt>
                <c:pt idx="2">
                  <c:v>0.15508885960101179</c:v>
                </c:pt>
                <c:pt idx="3">
                  <c:v>0.14874643806422261</c:v>
                </c:pt>
                <c:pt idx="4">
                  <c:v>0.13807159379450124</c:v>
                </c:pt>
                <c:pt idx="5">
                  <c:v>0.11273680649526387</c:v>
                </c:pt>
                <c:pt idx="6">
                  <c:v>0.11094199781623267</c:v>
                </c:pt>
                <c:pt idx="7">
                  <c:v>7.7530864197530858E-2</c:v>
                </c:pt>
                <c:pt idx="8">
                  <c:v>9.5440609237464141E-2</c:v>
                </c:pt>
                <c:pt idx="9">
                  <c:v>0.15239486590837942</c:v>
                </c:pt>
                <c:pt idx="10">
                  <c:v>0.14886156578725751</c:v>
                </c:pt>
                <c:pt idx="11">
                  <c:v>0.15697674418604651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6723696"/>
        <c:axId val="-1796716624"/>
      </c:barChart>
      <c:dateAx>
        <c:axId val="-17967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16624"/>
        <c:crosses val="autoZero"/>
        <c:auto val="1"/>
        <c:lblOffset val="100"/>
        <c:baseTimeUnit val="months"/>
      </c:dateAx>
      <c:valAx>
        <c:axId val="-179671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</a:t>
            </a:r>
            <a:r>
              <a:rPr lang="en-US" baseline="0"/>
              <a:t>s duration &gt;= 30min monthly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'Trips &gt; 5min'!$N$199</c:f>
              <c:strCache>
                <c:ptCount val="1"/>
                <c:pt idx="0">
                  <c:v>Members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'Trips &gt; 5min'!$B$200:$B$211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5min'!$N$200:$N$211</c:f>
              <c:numCache>
                <c:formatCode>0.0%</c:formatCode>
                <c:ptCount val="12"/>
                <c:pt idx="0">
                  <c:v>0.14332128015543202</c:v>
                </c:pt>
                <c:pt idx="1">
                  <c:v>0.13563002433239904</c:v>
                </c:pt>
                <c:pt idx="2">
                  <c:v>0.13214171879357745</c:v>
                </c:pt>
                <c:pt idx="3">
                  <c:v>0.12554900141958827</c:v>
                </c:pt>
                <c:pt idx="4">
                  <c:v>0.1049951837071694</c:v>
                </c:pt>
                <c:pt idx="5">
                  <c:v>8.5161128671652153E-2</c:v>
                </c:pt>
                <c:pt idx="6">
                  <c:v>7.6167485224340303E-2</c:v>
                </c:pt>
                <c:pt idx="7">
                  <c:v>7.0531687953986982E-2</c:v>
                </c:pt>
                <c:pt idx="8">
                  <c:v>7.9697842080657458E-2</c:v>
                </c:pt>
                <c:pt idx="9">
                  <c:v>0.10244675652806083</c:v>
                </c:pt>
                <c:pt idx="10">
                  <c:v>9.9661712347006201E-2</c:v>
                </c:pt>
                <c:pt idx="11">
                  <c:v>0.13960297229703733</c:v>
                </c:pt>
              </c:numCache>
            </c:numRef>
          </c:val>
        </c:ser>
        <c:ser>
          <c:idx val="0"/>
          <c:order val="1"/>
          <c:tx>
            <c:strRef>
              <c:f>'Trips &gt; 5min'!$M$199</c:f>
              <c:strCache>
                <c:ptCount val="1"/>
                <c:pt idx="0">
                  <c:v>Casuals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'Trips &gt; 5min'!$B$200:$B$211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5min'!$M$200:$M$211</c:f>
              <c:numCache>
                <c:formatCode>0.0%</c:formatCode>
                <c:ptCount val="12"/>
                <c:pt idx="0">
                  <c:v>0.39609585122246799</c:v>
                </c:pt>
                <c:pt idx="1">
                  <c:v>0.37136092895661488</c:v>
                </c:pt>
                <c:pt idx="2">
                  <c:v>0.35016249314418096</c:v>
                </c:pt>
                <c:pt idx="3">
                  <c:v>0.33580134575321474</c:v>
                </c:pt>
                <c:pt idx="4">
                  <c:v>0.30344858763873089</c:v>
                </c:pt>
                <c:pt idx="5">
                  <c:v>0.23257780784844384</c:v>
                </c:pt>
                <c:pt idx="6">
                  <c:v>0.2249942097078384</c:v>
                </c:pt>
                <c:pt idx="7">
                  <c:v>0.16962962962962963</c:v>
                </c:pt>
                <c:pt idx="8">
                  <c:v>0.22460686381169023</c:v>
                </c:pt>
                <c:pt idx="9">
                  <c:v>0.34475633935093397</c:v>
                </c:pt>
                <c:pt idx="10">
                  <c:v>0.3328331470394586</c:v>
                </c:pt>
                <c:pt idx="11">
                  <c:v>0.36533541065004815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6722608"/>
        <c:axId val="-1796719888"/>
      </c:barChart>
      <c:dateAx>
        <c:axId val="-17967226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19888"/>
        <c:crosses val="autoZero"/>
        <c:auto val="1"/>
        <c:lblOffset val="100"/>
        <c:baseTimeUnit val="months"/>
      </c:dateAx>
      <c:valAx>
        <c:axId val="-1796719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2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Trip durations by casual riders in a bike sharing program in Chicago, IL, for the period from</a:t>
            </a:r>
            <a:r>
              <a:rPr lang="en-US" sz="1200" baseline="0"/>
              <a:t> June, 2021 to May, 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'Trips &gt; 5min'!$C$266</c:f>
              <c:strCache>
                <c:ptCount val="1"/>
                <c:pt idx="0">
                  <c:v>&lt;15min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'Trips &gt; 5min'!$B$267:$B$278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5min'!$C$267:$C$278</c:f>
              <c:numCache>
                <c:formatCode>0.0%</c:formatCode>
                <c:ptCount val="12"/>
                <c:pt idx="0">
                  <c:v>0.44008397569029911</c:v>
                </c:pt>
                <c:pt idx="1">
                  <c:v>0.46861577196971121</c:v>
                </c:pt>
                <c:pt idx="2">
                  <c:v>0.49474864725480727</c:v>
                </c:pt>
                <c:pt idx="3">
                  <c:v>0.51545221618256265</c:v>
                </c:pt>
                <c:pt idx="4">
                  <c:v>0.55847981856676787</c:v>
                </c:pt>
                <c:pt idx="5">
                  <c:v>0.65468538565629231</c:v>
                </c:pt>
                <c:pt idx="6">
                  <c:v>0.66406379247592895</c:v>
                </c:pt>
                <c:pt idx="7">
                  <c:v>0.75283950617283946</c:v>
                </c:pt>
                <c:pt idx="8">
                  <c:v>0.67995252695084563</c:v>
                </c:pt>
                <c:pt idx="9">
                  <c:v>0.50284879474068667</c:v>
                </c:pt>
                <c:pt idx="10">
                  <c:v>0.51830528717328395</c:v>
                </c:pt>
                <c:pt idx="11">
                  <c:v>0.47768784516390533</c:v>
                </c:pt>
              </c:numCache>
            </c:numRef>
          </c:val>
        </c:ser>
        <c:ser>
          <c:idx val="1"/>
          <c:order val="1"/>
          <c:tx>
            <c:strRef>
              <c:f>'Trips &gt; 5min'!$D$266</c:f>
              <c:strCache>
                <c:ptCount val="1"/>
                <c:pt idx="0">
                  <c:v>15min &lt;= trips &lt; 30min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'Trips &gt; 5min'!$B$267:$B$278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5min'!$D$267:$D$278</c:f>
              <c:numCache>
                <c:formatCode>0.0%</c:formatCode>
                <c:ptCount val="12"/>
                <c:pt idx="0">
                  <c:v>0.1638201730872329</c:v>
                </c:pt>
                <c:pt idx="1">
                  <c:v>0.16002329907367394</c:v>
                </c:pt>
                <c:pt idx="2">
                  <c:v>0.15508885960101179</c:v>
                </c:pt>
                <c:pt idx="3">
                  <c:v>0.14874643806422261</c:v>
                </c:pt>
                <c:pt idx="4">
                  <c:v>0.13807159379450124</c:v>
                </c:pt>
                <c:pt idx="5">
                  <c:v>0.11273680649526387</c:v>
                </c:pt>
                <c:pt idx="6">
                  <c:v>0.11094199781623267</c:v>
                </c:pt>
                <c:pt idx="7">
                  <c:v>7.7530864197530858E-2</c:v>
                </c:pt>
                <c:pt idx="8">
                  <c:v>9.5440609237464141E-2</c:v>
                </c:pt>
                <c:pt idx="9">
                  <c:v>0.15239486590837942</c:v>
                </c:pt>
                <c:pt idx="10">
                  <c:v>0.14886156578725751</c:v>
                </c:pt>
                <c:pt idx="11">
                  <c:v>0.15697674418604651</c:v>
                </c:pt>
              </c:numCache>
            </c:numRef>
          </c:val>
        </c:ser>
        <c:ser>
          <c:idx val="2"/>
          <c:order val="2"/>
          <c:tx>
            <c:strRef>
              <c:f>'Trips &gt; 5min'!$E$266</c:f>
              <c:strCache>
                <c:ptCount val="1"/>
                <c:pt idx="0">
                  <c:v>&gt;= 30min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'Trips &gt; 5min'!$B$267:$B$278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5min'!$E$267:$E$278</c:f>
              <c:numCache>
                <c:formatCode>0.0%</c:formatCode>
                <c:ptCount val="12"/>
                <c:pt idx="0">
                  <c:v>0.39609585122246799</c:v>
                </c:pt>
                <c:pt idx="1">
                  <c:v>0.37136092895661488</c:v>
                </c:pt>
                <c:pt idx="2">
                  <c:v>0.35016249314418096</c:v>
                </c:pt>
                <c:pt idx="3">
                  <c:v>0.33580134575321474</c:v>
                </c:pt>
                <c:pt idx="4">
                  <c:v>0.30344858763873089</c:v>
                </c:pt>
                <c:pt idx="5">
                  <c:v>0.23257780784844384</c:v>
                </c:pt>
                <c:pt idx="6">
                  <c:v>0.2249942097078384</c:v>
                </c:pt>
                <c:pt idx="7">
                  <c:v>0.16962962962962963</c:v>
                </c:pt>
                <c:pt idx="8">
                  <c:v>0.22460686381169023</c:v>
                </c:pt>
                <c:pt idx="9">
                  <c:v>0.34475633935093397</c:v>
                </c:pt>
                <c:pt idx="10">
                  <c:v>0.3328331470394586</c:v>
                </c:pt>
                <c:pt idx="11">
                  <c:v>0.36533541065004815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6713904"/>
        <c:axId val="-1796716080"/>
      </c:radarChart>
      <c:catAx>
        <c:axId val="-17967139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16080"/>
        <c:crosses val="autoZero"/>
        <c:auto val="1"/>
        <c:lblAlgn val="ctr"/>
        <c:lblOffset val="100"/>
        <c:noMultiLvlLbl val="0"/>
      </c:catAx>
      <c:valAx>
        <c:axId val="-179671608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Trip durations by member riders in a bike sharing program in Chicago, IL, for the period from June, 2021 to May, 2022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'Trips &gt; 5min'!$J$266</c:f>
              <c:strCache>
                <c:ptCount val="1"/>
                <c:pt idx="0">
                  <c:v>&lt;15min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'Trips &gt; 5min'!$I$267:$I$278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5min'!$J$267:$J$278</c:f>
              <c:numCache>
                <c:formatCode>0.0%</c:formatCode>
                <c:ptCount val="12"/>
                <c:pt idx="0">
                  <c:v>0.74596578336661445</c:v>
                </c:pt>
                <c:pt idx="1">
                  <c:v>0.76054147288015528</c:v>
                </c:pt>
                <c:pt idx="2">
                  <c:v>0.76708733415673935</c:v>
                </c:pt>
                <c:pt idx="3">
                  <c:v>0.77764225350669047</c:v>
                </c:pt>
                <c:pt idx="4">
                  <c:v>0.81315775303486282</c:v>
                </c:pt>
                <c:pt idx="5">
                  <c:v>0.848758769562871</c:v>
                </c:pt>
                <c:pt idx="6">
                  <c:v>0.86378645356419437</c:v>
                </c:pt>
                <c:pt idx="7">
                  <c:v>0.87519239597116083</c:v>
                </c:pt>
                <c:pt idx="8">
                  <c:v>0.85859107797544354</c:v>
                </c:pt>
                <c:pt idx="9">
                  <c:v>0.82036063737232889</c:v>
                </c:pt>
                <c:pt idx="10">
                  <c:v>0.82368605327783972</c:v>
                </c:pt>
                <c:pt idx="11">
                  <c:v>0.7546953155059638</c:v>
                </c:pt>
              </c:numCache>
            </c:numRef>
          </c:val>
        </c:ser>
        <c:ser>
          <c:idx val="1"/>
          <c:order val="1"/>
          <c:tx>
            <c:strRef>
              <c:f>'Trips &gt; 5min'!$K$266</c:f>
              <c:strCache>
                <c:ptCount val="1"/>
                <c:pt idx="0">
                  <c:v>15min &lt;= trips &lt; 30min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'Trips &gt; 5min'!$I$267:$I$278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5min'!$K$267:$K$278</c:f>
              <c:numCache>
                <c:formatCode>0.0%</c:formatCode>
                <c:ptCount val="12"/>
                <c:pt idx="0">
                  <c:v>0.11071293647795348</c:v>
                </c:pt>
                <c:pt idx="1">
                  <c:v>0.10382850278744571</c:v>
                </c:pt>
                <c:pt idx="2">
                  <c:v>0.10077094704968326</c:v>
                </c:pt>
                <c:pt idx="3">
                  <c:v>9.6808745073721211E-2</c:v>
                </c:pt>
                <c:pt idx="4">
                  <c:v>8.1847063257967825E-2</c:v>
                </c:pt>
                <c:pt idx="5">
                  <c:v>6.6080101765476837E-2</c:v>
                </c:pt>
                <c:pt idx="6">
                  <c:v>6.0046061211465357E-2</c:v>
                </c:pt>
                <c:pt idx="7">
                  <c:v>5.427591607485216E-2</c:v>
                </c:pt>
                <c:pt idx="8">
                  <c:v>6.1711079943899017E-2</c:v>
                </c:pt>
                <c:pt idx="9">
                  <c:v>7.7192606099610289E-2</c:v>
                </c:pt>
                <c:pt idx="10">
                  <c:v>7.6652234375154102E-2</c:v>
                </c:pt>
                <c:pt idx="11">
                  <c:v>0.10570171219699885</c:v>
                </c:pt>
              </c:numCache>
            </c:numRef>
          </c:val>
        </c:ser>
        <c:ser>
          <c:idx val="2"/>
          <c:order val="2"/>
          <c:tx>
            <c:strRef>
              <c:f>'Trips &gt; 5min'!$L$266</c:f>
              <c:strCache>
                <c:ptCount val="1"/>
                <c:pt idx="0">
                  <c:v>&gt;= 30min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'Trips &gt; 5min'!$I$267:$I$278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5min'!$L$267:$L$278</c:f>
              <c:numCache>
                <c:formatCode>0.0%</c:formatCode>
                <c:ptCount val="12"/>
                <c:pt idx="0">
                  <c:v>0.14332128015543202</c:v>
                </c:pt>
                <c:pt idx="1">
                  <c:v>0.13563002433239904</c:v>
                </c:pt>
                <c:pt idx="2">
                  <c:v>0.13214171879357745</c:v>
                </c:pt>
                <c:pt idx="3">
                  <c:v>0.12554900141958827</c:v>
                </c:pt>
                <c:pt idx="4">
                  <c:v>0.1049951837071694</c:v>
                </c:pt>
                <c:pt idx="5">
                  <c:v>8.5161128671652153E-2</c:v>
                </c:pt>
                <c:pt idx="6">
                  <c:v>7.6167485224340303E-2</c:v>
                </c:pt>
                <c:pt idx="7">
                  <c:v>7.0531687953986982E-2</c:v>
                </c:pt>
                <c:pt idx="8">
                  <c:v>7.9697842080657458E-2</c:v>
                </c:pt>
                <c:pt idx="9">
                  <c:v>0.10244675652806083</c:v>
                </c:pt>
                <c:pt idx="10">
                  <c:v>9.9661712347006201E-2</c:v>
                </c:pt>
                <c:pt idx="11">
                  <c:v>0.13960297229703733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6720976"/>
        <c:axId val="-1796720432"/>
      </c:radarChart>
      <c:catAx>
        <c:axId val="-179672097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20432"/>
        <c:crosses val="autoZero"/>
        <c:auto val="1"/>
        <c:lblAlgn val="ctr"/>
        <c:lblOffset val="100"/>
        <c:noMultiLvlLbl val="0"/>
      </c:catAx>
      <c:valAx>
        <c:axId val="-17967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Trips that</a:t>
            </a:r>
            <a:r>
              <a:rPr lang="en-US" baseline="0"/>
              <a:t> used a particular bike type in the bike sharing program by Casual and Member riders in Chicago, IL, in the period from June, 2021 to May, 2022</a:t>
            </a:r>
            <a:endParaRPr lang="en-US"/>
          </a:p>
        </c:rich>
      </c:tx>
      <c:layout>
        <c:manualLayout>
          <c:xMode val="edge"/>
          <c:yMode val="edge"/>
          <c:x val="0.11976908826785947"/>
          <c:y val="3.1713927530415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Rideable_type!$L$15</c:f>
              <c:strCache>
                <c:ptCount val="1"/>
                <c:pt idx="0">
                  <c:v>Members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Rideable_type!$J$16:$J$18</c:f>
              <c:strCache>
                <c:ptCount val="3"/>
                <c:pt idx="0">
                  <c:v>classic_bike</c:v>
                </c:pt>
                <c:pt idx="1">
                  <c:v>electric_bike</c:v>
                </c:pt>
                <c:pt idx="2">
                  <c:v>docked_bike</c:v>
                </c:pt>
              </c:strCache>
            </c:strRef>
          </c:cat>
          <c:val>
            <c:numRef>
              <c:f>Rideable_type!$L$16:$L$18</c:f>
              <c:numCache>
                <c:formatCode>0%</c:formatCode>
                <c:ptCount val="3"/>
                <c:pt idx="0">
                  <c:v>0.74686800358427952</c:v>
                </c:pt>
                <c:pt idx="1">
                  <c:v>0.25313199641572054</c:v>
                </c:pt>
              </c:numCache>
            </c:numRef>
          </c:val>
        </c:ser>
        <c:ser>
          <c:idx val="0"/>
          <c:order val="1"/>
          <c:tx>
            <c:strRef>
              <c:f>Rideable_type!$K$15</c:f>
              <c:strCache>
                <c:ptCount val="1"/>
                <c:pt idx="0">
                  <c:v>Casuals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Rideable_type!$J$16:$J$18</c:f>
              <c:strCache>
                <c:ptCount val="3"/>
                <c:pt idx="0">
                  <c:v>classic_bike</c:v>
                </c:pt>
                <c:pt idx="1">
                  <c:v>electric_bike</c:v>
                </c:pt>
                <c:pt idx="2">
                  <c:v>docked_bike</c:v>
                </c:pt>
              </c:strCache>
            </c:strRef>
          </c:cat>
          <c:val>
            <c:numRef>
              <c:f>Rideable_type!$K$16:$K$18</c:f>
              <c:numCache>
                <c:formatCode>0%</c:formatCode>
                <c:ptCount val="3"/>
                <c:pt idx="0">
                  <c:v>0.60983371011711485</c:v>
                </c:pt>
                <c:pt idx="1">
                  <c:v>0.25472613611945383</c:v>
                </c:pt>
                <c:pt idx="2">
                  <c:v>0.13544015376343127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96718256"/>
        <c:axId val="-1796719344"/>
      </c:barChart>
      <c:catAx>
        <c:axId val="-179671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19344"/>
        <c:crosses val="autoZero"/>
        <c:auto val="1"/>
        <c:lblAlgn val="ctr"/>
        <c:lblOffset val="100"/>
        <c:noMultiLvlLbl val="0"/>
      </c:catAx>
      <c:valAx>
        <c:axId val="-17967193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-17967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Trips </a:t>
            </a:r>
            <a:r>
              <a:rPr lang="en-US" baseline="0"/>
              <a:t>broken down by trip duration among Casual and Member riders in bike sharing in Chicago, IL, from June, 2021 to May,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'All trips'!$K$1</c:f>
              <c:strCache>
                <c:ptCount val="1"/>
                <c:pt idx="0">
                  <c:v>Members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trips'!$G$2:$G$5</c:f>
              <c:strCache>
                <c:ptCount val="4"/>
                <c:pt idx="0">
                  <c:v>&lt;1h</c:v>
                </c:pt>
                <c:pt idx="1">
                  <c:v>1h&lt;= trips &lt; 2h</c:v>
                </c:pt>
                <c:pt idx="2">
                  <c:v>2h&lt;= trips &lt; 3h</c:v>
                </c:pt>
                <c:pt idx="3">
                  <c:v>&gt;= 3h</c:v>
                </c:pt>
              </c:strCache>
            </c:strRef>
          </c:cat>
          <c:val>
            <c:numRef>
              <c:f>'All trips'!$K$2:$K$5</c:f>
              <c:numCache>
                <c:formatCode>0.00%</c:formatCode>
                <c:ptCount val="4"/>
                <c:pt idx="0">
                  <c:v>0.99308887070258989</c:v>
                </c:pt>
                <c:pt idx="1">
                  <c:v>5.5364565847011767E-3</c:v>
                </c:pt>
                <c:pt idx="2">
                  <c:v>6.4692702111822072E-4</c:v>
                </c:pt>
                <c:pt idx="3">
                  <c:v>7.2774569159066627E-4</c:v>
                </c:pt>
              </c:numCache>
            </c:numRef>
          </c:val>
        </c:ser>
        <c:ser>
          <c:idx val="0"/>
          <c:order val="1"/>
          <c:tx>
            <c:strRef>
              <c:f>'All trips'!$J$1</c:f>
              <c:strCache>
                <c:ptCount val="1"/>
                <c:pt idx="0">
                  <c:v>Casuals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trips'!$G$2:$G$5</c:f>
              <c:strCache>
                <c:ptCount val="4"/>
                <c:pt idx="0">
                  <c:v>&lt;1h</c:v>
                </c:pt>
                <c:pt idx="1">
                  <c:v>1h&lt;= trips &lt; 2h</c:v>
                </c:pt>
                <c:pt idx="2">
                  <c:v>2h&lt;= trips &lt; 3h</c:v>
                </c:pt>
                <c:pt idx="3">
                  <c:v>&gt;= 3h</c:v>
                </c:pt>
              </c:strCache>
            </c:strRef>
          </c:cat>
          <c:val>
            <c:numRef>
              <c:f>'All trips'!$J$2:$J$5</c:f>
              <c:numCache>
                <c:formatCode>0.00%</c:formatCode>
                <c:ptCount val="4"/>
                <c:pt idx="0">
                  <c:v>0.90317484841822115</c:v>
                </c:pt>
                <c:pt idx="1">
                  <c:v>7.2386365662195973E-2</c:v>
                </c:pt>
                <c:pt idx="2">
                  <c:v>1.5983682055609367E-2</c:v>
                </c:pt>
                <c:pt idx="3">
                  <c:v>8.4551038639735527E-3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44630208"/>
        <c:axId val="-1844628576"/>
      </c:barChart>
      <c:catAx>
        <c:axId val="-184463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</a:t>
                </a:r>
                <a:r>
                  <a:rPr lang="en-US" baseline="0"/>
                  <a:t> duration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628576"/>
        <c:crosses val="autoZero"/>
        <c:auto val="1"/>
        <c:lblAlgn val="ctr"/>
        <c:lblOffset val="100"/>
        <c:noMultiLvlLbl val="0"/>
      </c:catAx>
      <c:valAx>
        <c:axId val="-1844628576"/>
        <c:scaling>
          <c:orientation val="minMax"/>
          <c:max val="1"/>
        </c:scaling>
        <c:delete val="1"/>
        <c:axPos val="l"/>
        <c:numFmt formatCode="0%" sourceLinked="0"/>
        <c:majorTickMark val="out"/>
        <c:minorTickMark val="none"/>
        <c:tickLblPos val="nextTo"/>
        <c:crossAx val="-18446302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</a:t>
            </a:r>
            <a:r>
              <a:rPr lang="en-US" baseline="0"/>
              <a:t> of bikes used by member riders in a bike sharing program in Chicago, IL, from June, 2021 to May, 2022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Rideable_type!$K$47</c:f>
              <c:strCache>
                <c:ptCount val="1"/>
                <c:pt idx="0">
                  <c:v>classic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Rideable_type!$J$48:$J$59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Rideable_type!$K$48:$K$59</c:f>
              <c:numCache>
                <c:formatCode>0%</c:formatCode>
                <c:ptCount val="12"/>
                <c:pt idx="0">
                  <c:v>0.80882154992695221</c:v>
                </c:pt>
                <c:pt idx="1">
                  <c:v>0.82056689489868917</c:v>
                </c:pt>
                <c:pt idx="2">
                  <c:v>0.8189299669913469</c:v>
                </c:pt>
                <c:pt idx="3">
                  <c:v>0.81127822068415067</c:v>
                </c:pt>
                <c:pt idx="4">
                  <c:v>0.72709178516539053</c:v>
                </c:pt>
                <c:pt idx="5">
                  <c:v>0.65568912195777862</c:v>
                </c:pt>
                <c:pt idx="6">
                  <c:v>0.61375008568099254</c:v>
                </c:pt>
                <c:pt idx="7">
                  <c:v>0.70790510321950062</c:v>
                </c:pt>
                <c:pt idx="8">
                  <c:v>0.69107755476917254</c:v>
                </c:pt>
                <c:pt idx="9">
                  <c:v>0.66529603053024811</c:v>
                </c:pt>
                <c:pt idx="10">
                  <c:v>0.6594638873975347</c:v>
                </c:pt>
                <c:pt idx="11">
                  <c:v>0.70093792282680301</c:v>
                </c:pt>
              </c:numCache>
            </c:numRef>
          </c:val>
        </c:ser>
        <c:ser>
          <c:idx val="1"/>
          <c:order val="1"/>
          <c:tx>
            <c:strRef>
              <c:f>Rideable_type!$L$47</c:f>
              <c:strCache>
                <c:ptCount val="1"/>
                <c:pt idx="0">
                  <c:v>electric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Rideable_type!$J$48:$J$59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Rideable_type!$L$48:$L$59</c:f>
              <c:numCache>
                <c:formatCode>0%</c:formatCode>
                <c:ptCount val="12"/>
                <c:pt idx="0">
                  <c:v>0.19117845007304782</c:v>
                </c:pt>
                <c:pt idx="1">
                  <c:v>0.17943310510131086</c:v>
                </c:pt>
                <c:pt idx="2">
                  <c:v>0.18107003300865313</c:v>
                </c:pt>
                <c:pt idx="3">
                  <c:v>0.18872177931584927</c:v>
                </c:pt>
                <c:pt idx="4">
                  <c:v>0.27290821483460947</c:v>
                </c:pt>
                <c:pt idx="5">
                  <c:v>0.34431087804222132</c:v>
                </c:pt>
                <c:pt idx="6">
                  <c:v>0.38624991431900746</c:v>
                </c:pt>
                <c:pt idx="7">
                  <c:v>0.29209489678049938</c:v>
                </c:pt>
                <c:pt idx="8">
                  <c:v>0.3089224452308274</c:v>
                </c:pt>
                <c:pt idx="9">
                  <c:v>0.33470396946975195</c:v>
                </c:pt>
                <c:pt idx="10">
                  <c:v>0.34053611260246525</c:v>
                </c:pt>
                <c:pt idx="11">
                  <c:v>0.29906207717319694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6718800"/>
        <c:axId val="-1796713360"/>
      </c:radarChart>
      <c:catAx>
        <c:axId val="-17967188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13360"/>
        <c:crosses val="autoZero"/>
        <c:auto val="1"/>
        <c:lblAlgn val="ctr"/>
        <c:lblOffset val="100"/>
        <c:noMultiLvlLbl val="0"/>
      </c:catAx>
      <c:valAx>
        <c:axId val="-17967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1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Types of bikes used by casual riders in a bike sharing program in Chicago, IL, from June, 2021 to May, 2022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Rideable_type!$P$47</c:f>
              <c:strCache>
                <c:ptCount val="1"/>
                <c:pt idx="0">
                  <c:v>classic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Rideable_type!$O$48:$O$59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Rideable_type!$P$48:$P$59</c:f>
              <c:numCache>
                <c:formatCode>0%</c:formatCode>
                <c:ptCount val="12"/>
                <c:pt idx="0">
                  <c:v>0.61597013159451541</c:v>
                </c:pt>
                <c:pt idx="1">
                  <c:v>0.65104534567450167</c:v>
                </c:pt>
                <c:pt idx="2">
                  <c:v>0.67091201873810569</c:v>
                </c:pt>
                <c:pt idx="3">
                  <c:v>0.66459970719022055</c:v>
                </c:pt>
                <c:pt idx="4">
                  <c:v>0.55570884871550907</c:v>
                </c:pt>
                <c:pt idx="5">
                  <c:v>0.4529763095476238</c:v>
                </c:pt>
                <c:pt idx="6">
                  <c:v>0.43658379721008628</c:v>
                </c:pt>
                <c:pt idx="7">
                  <c:v>0.54683162820207787</c:v>
                </c:pt>
                <c:pt idx="8">
                  <c:v>0.53181518151815177</c:v>
                </c:pt>
                <c:pt idx="9">
                  <c:v>0.52506140677335322</c:v>
                </c:pt>
                <c:pt idx="10">
                  <c:v>0.51546010401027043</c:v>
                </c:pt>
                <c:pt idx="11">
                  <c:v>0.57066073495698755</c:v>
                </c:pt>
              </c:numCache>
            </c:numRef>
          </c:val>
        </c:ser>
        <c:ser>
          <c:idx val="1"/>
          <c:order val="1"/>
          <c:tx>
            <c:strRef>
              <c:f>Rideable_type!$Q$47</c:f>
              <c:strCache>
                <c:ptCount val="1"/>
                <c:pt idx="0">
                  <c:v>electric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Rideable_type!$O$48:$O$59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Rideable_type!$Q$48:$Q$59</c:f>
              <c:numCache>
                <c:formatCode>0%</c:formatCode>
                <c:ptCount val="12"/>
                <c:pt idx="0">
                  <c:v>0.21406128807498653</c:v>
                </c:pt>
                <c:pt idx="1">
                  <c:v>0.19280098512835087</c:v>
                </c:pt>
                <c:pt idx="2">
                  <c:v>0.19714536671058411</c:v>
                </c:pt>
                <c:pt idx="3">
                  <c:v>0.21480566371923024</c:v>
                </c:pt>
                <c:pt idx="4">
                  <c:v>0.32435775451950521</c:v>
                </c:pt>
                <c:pt idx="5">
                  <c:v>0.43900208613151204</c:v>
                </c:pt>
                <c:pt idx="6">
                  <c:v>0.4552349692843361</c:v>
                </c:pt>
                <c:pt idx="7">
                  <c:v>0.37838052184947257</c:v>
                </c:pt>
                <c:pt idx="8">
                  <c:v>0.37947194719471949</c:v>
                </c:pt>
                <c:pt idx="9">
                  <c:v>0.35254186825455897</c:v>
                </c:pt>
                <c:pt idx="10">
                  <c:v>0.35420066583980675</c:v>
                </c:pt>
                <c:pt idx="11">
                  <c:v>0.31076559911024354</c:v>
                </c:pt>
              </c:numCache>
            </c:numRef>
          </c:val>
        </c:ser>
        <c:ser>
          <c:idx val="2"/>
          <c:order val="2"/>
          <c:tx>
            <c:strRef>
              <c:f>Rideable_type!$R$47</c:f>
              <c:strCache>
                <c:ptCount val="1"/>
                <c:pt idx="0">
                  <c:v>docked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Rideable_type!$O$48:$O$59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Rideable_type!$R$48:$R$59</c:f>
              <c:numCache>
                <c:formatCode>0%</c:formatCode>
                <c:ptCount val="12"/>
                <c:pt idx="0">
                  <c:v>0.16996858033049811</c:v>
                </c:pt>
                <c:pt idx="1">
                  <c:v>0.15615366919714746</c:v>
                </c:pt>
                <c:pt idx="2">
                  <c:v>0.13194261455131021</c:v>
                </c:pt>
                <c:pt idx="3">
                  <c:v>0.1205946290905492</c:v>
                </c:pt>
                <c:pt idx="4">
                  <c:v>0.11993339676498573</c:v>
                </c:pt>
                <c:pt idx="5">
                  <c:v>0.10802160432086418</c:v>
                </c:pt>
                <c:pt idx="6">
                  <c:v>0.10818123350557761</c:v>
                </c:pt>
                <c:pt idx="7">
                  <c:v>7.4787849948449517E-2</c:v>
                </c:pt>
                <c:pt idx="8">
                  <c:v>8.8712871287128708E-2</c:v>
                </c:pt>
                <c:pt idx="9">
                  <c:v>0.12239672497208783</c:v>
                </c:pt>
                <c:pt idx="10">
                  <c:v>0.13033923014992274</c:v>
                </c:pt>
                <c:pt idx="11">
                  <c:v>0.11857366593276891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6711728"/>
        <c:axId val="-1796711184"/>
      </c:radarChart>
      <c:catAx>
        <c:axId val="-17967117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11184"/>
        <c:crosses val="autoZero"/>
        <c:auto val="1"/>
        <c:lblAlgn val="ctr"/>
        <c:lblOffset val="100"/>
        <c:noMultiLvlLbl val="0"/>
      </c:catAx>
      <c:valAx>
        <c:axId val="-179671118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1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Member and Casual bike trips</a:t>
            </a:r>
            <a:r>
              <a:rPr lang="en-US" baseline="0"/>
              <a:t> broken down by weekdays in bike sharing in Chicago, IL, for period from June 2021 to May 2022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'Day of Week'!$G$41</c:f>
              <c:strCache>
                <c:ptCount val="1"/>
                <c:pt idx="0">
                  <c:v>Members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'Day of Week'!$H$39:$N$39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'Day of Week'!$H$41:$N$41</c:f>
              <c:numCache>
                <c:formatCode>0%</c:formatCode>
                <c:ptCount val="7"/>
                <c:pt idx="0">
                  <c:v>0.13909493372505458</c:v>
                </c:pt>
                <c:pt idx="1">
                  <c:v>0.15714931742168103</c:v>
                </c:pt>
                <c:pt idx="2">
                  <c:v>0.15486343375236986</c:v>
                </c:pt>
                <c:pt idx="3">
                  <c:v>0.15041762017202551</c:v>
                </c:pt>
                <c:pt idx="4">
                  <c:v>0.13656827098369378</c:v>
                </c:pt>
                <c:pt idx="5">
                  <c:v>0.13866294774284796</c:v>
                </c:pt>
                <c:pt idx="6">
                  <c:v>0.12324347620232726</c:v>
                </c:pt>
              </c:numCache>
            </c:numRef>
          </c:val>
        </c:ser>
        <c:ser>
          <c:idx val="0"/>
          <c:order val="1"/>
          <c:tx>
            <c:strRef>
              <c:f>'Day of Week'!$G$40</c:f>
              <c:strCache>
                <c:ptCount val="1"/>
                <c:pt idx="0">
                  <c:v>Casuals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'Day of Week'!$H$39:$N$39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'Day of Week'!$H$40:$N$40</c:f>
              <c:numCache>
                <c:formatCode>0%</c:formatCode>
                <c:ptCount val="7"/>
                <c:pt idx="0">
                  <c:v>0.11538047779681725</c:v>
                </c:pt>
                <c:pt idx="1">
                  <c:v>0.10558161438374133</c:v>
                </c:pt>
                <c:pt idx="2">
                  <c:v>0.105557464381491</c:v>
                </c:pt>
                <c:pt idx="3">
                  <c:v>0.11495675503006127</c:v>
                </c:pt>
                <c:pt idx="4">
                  <c:v>0.13771868101469528</c:v>
                </c:pt>
                <c:pt idx="5">
                  <c:v>0.22646335292044881</c:v>
                </c:pt>
                <c:pt idx="6">
                  <c:v>0.19434165447274507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96710640"/>
        <c:axId val="-1795542672"/>
      </c:barChart>
      <c:catAx>
        <c:axId val="-179671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542672"/>
        <c:crosses val="autoZero"/>
        <c:auto val="0"/>
        <c:lblAlgn val="ctr"/>
        <c:lblOffset val="100"/>
        <c:noMultiLvlLbl val="0"/>
      </c:catAx>
      <c:valAx>
        <c:axId val="-179554267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-17967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Casual riders monthly bike trips broken down by weekdays in the bike sharing program in Chicago, IL, for period from June 2021 to May 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'Day of Week'!$H$24</c:f>
              <c:strCache>
                <c:ptCount val="1"/>
                <c:pt idx="0">
                  <c:v>Monday</c:v>
                </c:pt>
              </c:strCache>
            </c:strRef>
          </c:tx>
          <c:spPr>
            <a:ln w="158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 of Week'!$G$25:$G$36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Week'!$H$25:$H$36</c:f>
              <c:numCache>
                <c:formatCode>0%</c:formatCode>
                <c:ptCount val="12"/>
                <c:pt idx="0">
                  <c:v>9.1654287210507751E-2</c:v>
                </c:pt>
                <c:pt idx="1">
                  <c:v>0.10922259920342234</c:v>
                </c:pt>
                <c:pt idx="2">
                  <c:v>0.11569317065970106</c:v>
                </c:pt>
                <c:pt idx="3">
                  <c:v>0.11842234162000859</c:v>
                </c:pt>
                <c:pt idx="4">
                  <c:v>8.0614603689052003E-2</c:v>
                </c:pt>
                <c:pt idx="5">
                  <c:v>0.13158603508063157</c:v>
                </c:pt>
                <c:pt idx="6">
                  <c:v>0.10848969466656111</c:v>
                </c:pt>
                <c:pt idx="7">
                  <c:v>0.12412844937641167</c:v>
                </c:pt>
                <c:pt idx="8">
                  <c:v>0.21108826320784563</c:v>
                </c:pt>
                <c:pt idx="9">
                  <c:v>0.1641357409503218</c:v>
                </c:pt>
                <c:pt idx="10">
                  <c:v>8.8413806715847129E-2</c:v>
                </c:pt>
                <c:pt idx="11">
                  <c:v>0.17109430514668561</c:v>
                </c:pt>
              </c:numCache>
            </c:numRef>
          </c:val>
        </c:ser>
        <c:ser>
          <c:idx val="1"/>
          <c:order val="1"/>
          <c:tx>
            <c:strRef>
              <c:f>'Day of Week'!$I$24</c:f>
              <c:strCache>
                <c:ptCount val="1"/>
                <c:pt idx="0">
                  <c:v>Tuesday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 of Week'!$G$25:$G$36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Week'!$I$25:$I$36</c:f>
              <c:numCache>
                <c:formatCode>0%</c:formatCode>
                <c:ptCount val="12"/>
                <c:pt idx="0">
                  <c:v>0.12585008567652392</c:v>
                </c:pt>
                <c:pt idx="1">
                  <c:v>9.7952500368785958E-2</c:v>
                </c:pt>
                <c:pt idx="2">
                  <c:v>0.10784080917510092</c:v>
                </c:pt>
                <c:pt idx="3">
                  <c:v>8.0224260190048455E-2</c:v>
                </c:pt>
                <c:pt idx="4">
                  <c:v>9.7731280682522279E-2</c:v>
                </c:pt>
                <c:pt idx="5">
                  <c:v>0.13836986163013837</c:v>
                </c:pt>
                <c:pt idx="6">
                  <c:v>8.2812128889240763E-2</c:v>
                </c:pt>
                <c:pt idx="7">
                  <c:v>0.12550328979672001</c:v>
                </c:pt>
                <c:pt idx="8">
                  <c:v>0.11815881050300538</c:v>
                </c:pt>
                <c:pt idx="9">
                  <c:v>0.10074154152801473</c:v>
                </c:pt>
                <c:pt idx="10">
                  <c:v>0.10875626064000395</c:v>
                </c:pt>
                <c:pt idx="11">
                  <c:v>0.11990660846614556</c:v>
                </c:pt>
              </c:numCache>
            </c:numRef>
          </c:val>
        </c:ser>
        <c:ser>
          <c:idx val="2"/>
          <c:order val="2"/>
          <c:tx>
            <c:strRef>
              <c:f>'Day of Week'!$J$24</c:f>
              <c:strCache>
                <c:ptCount val="1"/>
                <c:pt idx="0">
                  <c:v>Wednesday</c:v>
                </c:pt>
              </c:strCache>
            </c:strRef>
          </c:tx>
          <c:spPr>
            <a:ln w="158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 of Week'!$G$25:$G$36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Week'!$J$25:$J$36</c:f>
              <c:numCache>
                <c:formatCode>0%</c:formatCode>
                <c:ptCount val="12"/>
                <c:pt idx="0">
                  <c:v>0.12743180611812316</c:v>
                </c:pt>
                <c:pt idx="1">
                  <c:v>0.10128632541672813</c:v>
                </c:pt>
                <c:pt idx="2">
                  <c:v>9.2431311893102636E-2</c:v>
                </c:pt>
                <c:pt idx="3">
                  <c:v>0.11746531728747654</c:v>
                </c:pt>
                <c:pt idx="4">
                  <c:v>9.5294552213907827E-2</c:v>
                </c:pt>
                <c:pt idx="5">
                  <c:v>0.12163754502912164</c:v>
                </c:pt>
                <c:pt idx="6">
                  <c:v>0.14554139286939541</c:v>
                </c:pt>
                <c:pt idx="7">
                  <c:v>0.12226259452027889</c:v>
                </c:pt>
                <c:pt idx="8">
                  <c:v>0.11657703258462512</c:v>
                </c:pt>
                <c:pt idx="9">
                  <c:v>0.16217631458928058</c:v>
                </c:pt>
                <c:pt idx="10">
                  <c:v>7.1044385778786606E-2</c:v>
                </c:pt>
                <c:pt idx="11">
                  <c:v>7.8281392752004866E-2</c:v>
                </c:pt>
              </c:numCache>
            </c:numRef>
          </c:val>
        </c:ser>
        <c:ser>
          <c:idx val="3"/>
          <c:order val="3"/>
          <c:tx>
            <c:strRef>
              <c:f>'Day of Week'!$K$24</c:f>
              <c:strCache>
                <c:ptCount val="1"/>
                <c:pt idx="0">
                  <c:v>Thursday</c:v>
                </c:pt>
              </c:strCache>
            </c:strRef>
          </c:tx>
          <c:spPr>
            <a:ln w="158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 of Week'!$G$25:$G$36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Week'!$K$25:$K$36</c:f>
              <c:numCache>
                <c:formatCode>0%</c:formatCode>
                <c:ptCount val="12"/>
                <c:pt idx="0">
                  <c:v>0.1076496132978515</c:v>
                </c:pt>
                <c:pt idx="1">
                  <c:v>0.12403599350936716</c:v>
                </c:pt>
                <c:pt idx="2">
                  <c:v>0.11045612368672704</c:v>
                </c:pt>
                <c:pt idx="3">
                  <c:v>0.13210703601275028</c:v>
                </c:pt>
                <c:pt idx="4">
                  <c:v>7.5925837662647155E-2</c:v>
                </c:pt>
                <c:pt idx="5">
                  <c:v>9.4771571895094775E-2</c:v>
                </c:pt>
                <c:pt idx="6">
                  <c:v>0.17900403768506057</c:v>
                </c:pt>
                <c:pt idx="7">
                  <c:v>0.13660021604635175</c:v>
                </c:pt>
                <c:pt idx="8">
                  <c:v>7.9484340398608036E-2</c:v>
                </c:pt>
                <c:pt idx="9">
                  <c:v>0.12263306363068191</c:v>
                </c:pt>
                <c:pt idx="10">
                  <c:v>0.12695220941995017</c:v>
                </c:pt>
                <c:pt idx="11">
                  <c:v>0.11469901532839305</c:v>
                </c:pt>
              </c:numCache>
            </c:numRef>
          </c:val>
        </c:ser>
        <c:ser>
          <c:idx val="4"/>
          <c:order val="4"/>
          <c:tx>
            <c:strRef>
              <c:f>'Day of Week'!$L$24</c:f>
              <c:strCache>
                <c:ptCount val="1"/>
                <c:pt idx="0">
                  <c:v>Friday</c:v>
                </c:pt>
              </c:strCache>
            </c:strRef>
          </c:tx>
          <c:spPr>
            <a:ln w="1587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'Day of Week'!$G$25:$G$36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Week'!$L$25:$L$36</c:f>
              <c:numCache>
                <c:formatCode>0%</c:formatCode>
                <c:ptCount val="12"/>
                <c:pt idx="0">
                  <c:v>0.14163879062510018</c:v>
                </c:pt>
                <c:pt idx="1">
                  <c:v>0.15976987756306241</c:v>
                </c:pt>
                <c:pt idx="2">
                  <c:v>0.14020332064718605</c:v>
                </c:pt>
                <c:pt idx="3">
                  <c:v>0.1340549949888096</c:v>
                </c:pt>
                <c:pt idx="4">
                  <c:v>0.14999880844573663</c:v>
                </c:pt>
                <c:pt idx="5">
                  <c:v>0.11645288354711646</c:v>
                </c:pt>
                <c:pt idx="6">
                  <c:v>0.18641965534531443</c:v>
                </c:pt>
                <c:pt idx="7">
                  <c:v>0.13041343415496415</c:v>
                </c:pt>
                <c:pt idx="8">
                  <c:v>0.11974058842138564</c:v>
                </c:pt>
                <c:pt idx="9">
                  <c:v>6.9272478505430654E-2</c:v>
                </c:pt>
                <c:pt idx="10">
                  <c:v>0.12388048654116603</c:v>
                </c:pt>
                <c:pt idx="11">
                  <c:v>0.1095777078469191</c:v>
                </c:pt>
              </c:numCache>
            </c:numRef>
          </c:val>
        </c:ser>
        <c:ser>
          <c:idx val="5"/>
          <c:order val="5"/>
          <c:tx>
            <c:strRef>
              <c:f>'Day of Week'!$M$24</c:f>
              <c:strCache>
                <c:ptCount val="1"/>
                <c:pt idx="0">
                  <c:v>Saturday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'Day of Week'!$G$25:$G$36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Week'!$M$25:$M$36</c:f>
              <c:numCache>
                <c:formatCode>0%</c:formatCode>
                <c:ptCount val="12"/>
                <c:pt idx="0">
                  <c:v>0.21008026162511087</c:v>
                </c:pt>
                <c:pt idx="1">
                  <c:v>0.24400059005753061</c:v>
                </c:pt>
                <c:pt idx="2">
                  <c:v>0.21475101564054347</c:v>
                </c:pt>
                <c:pt idx="3">
                  <c:v>0.21716163161345259</c:v>
                </c:pt>
                <c:pt idx="4">
                  <c:v>0.28211238739812211</c:v>
                </c:pt>
                <c:pt idx="5">
                  <c:v>0.21450695215971452</c:v>
                </c:pt>
                <c:pt idx="6">
                  <c:v>0.17248568337159897</c:v>
                </c:pt>
                <c:pt idx="7">
                  <c:v>0.21958165570067761</c:v>
                </c:pt>
                <c:pt idx="8">
                  <c:v>0.13421385637456501</c:v>
                </c:pt>
                <c:pt idx="9">
                  <c:v>0.18133139642911436</c:v>
                </c:pt>
                <c:pt idx="10">
                  <c:v>0.31825022822037452</c:v>
                </c:pt>
                <c:pt idx="11">
                  <c:v>0.19934016851081107</c:v>
                </c:pt>
              </c:numCache>
            </c:numRef>
          </c:val>
        </c:ser>
        <c:ser>
          <c:idx val="6"/>
          <c:order val="6"/>
          <c:tx>
            <c:strRef>
              <c:f>'Day of Week'!$N$24</c:f>
              <c:strCache>
                <c:ptCount val="1"/>
                <c:pt idx="0">
                  <c:v>Sunday</c:v>
                </c:pt>
              </c:strCache>
            </c:strRef>
          </c:tx>
          <c:spPr>
            <a:ln w="15875" cap="rnd">
              <a:solidFill>
                <a:schemeClr val="accent1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'Day of Week'!$G$25:$G$36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Week'!$N$25:$N$36</c:f>
              <c:numCache>
                <c:formatCode>0%</c:formatCode>
                <c:ptCount val="12"/>
                <c:pt idx="0">
                  <c:v>0.19569515544678259</c:v>
                </c:pt>
                <c:pt idx="1">
                  <c:v>0.1637321138811034</c:v>
                </c:pt>
                <c:pt idx="2">
                  <c:v>0.21862424829763882</c:v>
                </c:pt>
                <c:pt idx="3">
                  <c:v>0.20056441828745394</c:v>
                </c:pt>
                <c:pt idx="4">
                  <c:v>0.21832252990801201</c:v>
                </c:pt>
                <c:pt idx="5">
                  <c:v>0.18267515065818268</c:v>
                </c:pt>
                <c:pt idx="6">
                  <c:v>0.12524740717282876</c:v>
                </c:pt>
                <c:pt idx="7">
                  <c:v>0.14151036040459589</c:v>
                </c:pt>
                <c:pt idx="8">
                  <c:v>0.2207371085099652</c:v>
                </c:pt>
                <c:pt idx="9">
                  <c:v>0.19970946436715595</c:v>
                </c:pt>
                <c:pt idx="10">
                  <c:v>0.16270262268387162</c:v>
                </c:pt>
                <c:pt idx="11">
                  <c:v>0.20710080194904071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5536144"/>
        <c:axId val="-1795531792"/>
      </c:radarChart>
      <c:catAx>
        <c:axId val="-17955361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531792"/>
        <c:crosses val="autoZero"/>
        <c:auto val="1"/>
        <c:lblAlgn val="ctr"/>
        <c:lblOffset val="100"/>
        <c:noMultiLvlLbl val="0"/>
      </c:catAx>
      <c:valAx>
        <c:axId val="-17955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5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Member riders monthly bike trips broken down by weekdays in the bike sharing program in Chicago, IL, for period from June 2021 to May 2022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3608055520859733"/>
          <c:y val="1.95479498125628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'Day of Week'!$X$24</c:f>
              <c:strCache>
                <c:ptCount val="1"/>
                <c:pt idx="0">
                  <c:v>Monday</c:v>
                </c:pt>
              </c:strCache>
            </c:strRef>
          </c:tx>
          <c:spPr>
            <a:ln w="158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 of Week'!$W$25:$W$36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Week'!$X$25:$X$36</c:f>
              <c:numCache>
                <c:formatCode>0%</c:formatCode>
                <c:ptCount val="12"/>
                <c:pt idx="0">
                  <c:v>0.11933349769888231</c:v>
                </c:pt>
                <c:pt idx="1">
                  <c:v>0.12182872365431324</c:v>
                </c:pt>
                <c:pt idx="2">
                  <c:v>0.1500406853563423</c:v>
                </c:pt>
                <c:pt idx="3">
                  <c:v>0.12386598900858729</c:v>
                </c:pt>
                <c:pt idx="4">
                  <c:v>0.10769390863424372</c:v>
                </c:pt>
                <c:pt idx="5">
                  <c:v>0.17747685203241886</c:v>
                </c:pt>
                <c:pt idx="6">
                  <c:v>0.12770460959548449</c:v>
                </c:pt>
                <c:pt idx="7">
                  <c:v>0.15633572250243341</c:v>
                </c:pt>
                <c:pt idx="8">
                  <c:v>0.19929702650290887</c:v>
                </c:pt>
                <c:pt idx="9">
                  <c:v>0.15491293950424018</c:v>
                </c:pt>
                <c:pt idx="10">
                  <c:v>0.13625433507662274</c:v>
                </c:pt>
                <c:pt idx="11">
                  <c:v>0.17621769758155653</c:v>
                </c:pt>
              </c:numCache>
            </c:numRef>
          </c:val>
        </c:ser>
        <c:ser>
          <c:idx val="1"/>
          <c:order val="1"/>
          <c:tx>
            <c:strRef>
              <c:f>'Day of Week'!$Y$24</c:f>
              <c:strCache>
                <c:ptCount val="1"/>
                <c:pt idx="0">
                  <c:v>Tuesday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 of Week'!$W$25:$W$36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Week'!$Y$25:$Y$36</c:f>
              <c:numCache>
                <c:formatCode>0%</c:formatCode>
                <c:ptCount val="12"/>
                <c:pt idx="0">
                  <c:v>0.17001150558842867</c:v>
                </c:pt>
                <c:pt idx="1">
                  <c:v>0.1361944683851759</c:v>
                </c:pt>
                <c:pt idx="2">
                  <c:v>0.15873430159363774</c:v>
                </c:pt>
                <c:pt idx="3">
                  <c:v>0.12824506956062165</c:v>
                </c:pt>
                <c:pt idx="4">
                  <c:v>0.15450254003992167</c:v>
                </c:pt>
                <c:pt idx="5">
                  <c:v>0.20438855823459207</c:v>
                </c:pt>
                <c:pt idx="6">
                  <c:v>0.12617031760964029</c:v>
                </c:pt>
                <c:pt idx="7">
                  <c:v>0.1633041323776657</c:v>
                </c:pt>
                <c:pt idx="8">
                  <c:v>0.17453135100193923</c:v>
                </c:pt>
                <c:pt idx="9">
                  <c:v>0.1732086090489133</c:v>
                </c:pt>
                <c:pt idx="10">
                  <c:v>0.16744307855912766</c:v>
                </c:pt>
                <c:pt idx="11">
                  <c:v>0.16770417388683795</c:v>
                </c:pt>
              </c:numCache>
            </c:numRef>
          </c:val>
        </c:ser>
        <c:ser>
          <c:idx val="2"/>
          <c:order val="2"/>
          <c:tx>
            <c:strRef>
              <c:f>'Day of Week'!$Z$24</c:f>
              <c:strCache>
                <c:ptCount val="1"/>
                <c:pt idx="0">
                  <c:v>Wednesday</c:v>
                </c:pt>
              </c:strCache>
            </c:strRef>
          </c:tx>
          <c:spPr>
            <a:ln w="158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 of Week'!$W$25:$W$36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Week'!$Z$25:$Z$36</c:f>
              <c:numCache>
                <c:formatCode>0%</c:formatCode>
                <c:ptCount val="12"/>
                <c:pt idx="0">
                  <c:v>0.18069526627218935</c:v>
                </c:pt>
                <c:pt idx="1">
                  <c:v>0.14050380004701088</c:v>
                </c:pt>
                <c:pt idx="2">
                  <c:v>0.13192802530168576</c:v>
                </c:pt>
                <c:pt idx="3">
                  <c:v>0.17873165614283273</c:v>
                </c:pt>
                <c:pt idx="4">
                  <c:v>0.15474377288164454</c:v>
                </c:pt>
                <c:pt idx="5">
                  <c:v>0.15795221417037841</c:v>
                </c:pt>
                <c:pt idx="6">
                  <c:v>0.19464229718227838</c:v>
                </c:pt>
                <c:pt idx="7">
                  <c:v>0.15202194496062296</c:v>
                </c:pt>
                <c:pt idx="8">
                  <c:v>0.15271493212669685</c:v>
                </c:pt>
                <c:pt idx="9">
                  <c:v>0.19196527184195614</c:v>
                </c:pt>
                <c:pt idx="10">
                  <c:v>0.12738974818859269</c:v>
                </c:pt>
                <c:pt idx="11">
                  <c:v>0.12312118586604384</c:v>
                </c:pt>
              </c:numCache>
            </c:numRef>
          </c:val>
        </c:ser>
        <c:ser>
          <c:idx val="3"/>
          <c:order val="3"/>
          <c:tx>
            <c:strRef>
              <c:f>'Day of Week'!$AA$24</c:f>
              <c:strCache>
                <c:ptCount val="1"/>
                <c:pt idx="0">
                  <c:v>Thursday</c:v>
                </c:pt>
              </c:strCache>
            </c:strRef>
          </c:tx>
          <c:spPr>
            <a:ln w="158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'Day of Week'!$W$25:$W$36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Week'!$AA$25:$AA$36</c:f>
              <c:numCache>
                <c:formatCode>0%</c:formatCode>
                <c:ptCount val="12"/>
                <c:pt idx="0">
                  <c:v>0.13702333990795529</c:v>
                </c:pt>
                <c:pt idx="1">
                  <c:v>0.1679072318420434</c:v>
                </c:pt>
                <c:pt idx="2">
                  <c:v>0.13914391869069917</c:v>
                </c:pt>
                <c:pt idx="3">
                  <c:v>0.18013836622942089</c:v>
                </c:pt>
                <c:pt idx="4">
                  <c:v>0.11900347186089852</c:v>
                </c:pt>
                <c:pt idx="5">
                  <c:v>0.11851291371872977</c:v>
                </c:pt>
                <c:pt idx="6">
                  <c:v>0.19995072346906778</c:v>
                </c:pt>
                <c:pt idx="7">
                  <c:v>0.1645872046721529</c:v>
                </c:pt>
                <c:pt idx="8">
                  <c:v>0.12445458952811894</c:v>
                </c:pt>
                <c:pt idx="9">
                  <c:v>0.16006069744436868</c:v>
                </c:pt>
                <c:pt idx="10">
                  <c:v>0.15872134087788772</c:v>
                </c:pt>
                <c:pt idx="11">
                  <c:v>0.14644390868680782</c:v>
                </c:pt>
              </c:numCache>
            </c:numRef>
          </c:val>
        </c:ser>
        <c:ser>
          <c:idx val="4"/>
          <c:order val="4"/>
          <c:tx>
            <c:strRef>
              <c:f>'Day of Week'!$AB$24</c:f>
              <c:strCache>
                <c:ptCount val="1"/>
                <c:pt idx="0">
                  <c:v>Friday</c:v>
                </c:pt>
              </c:strCache>
            </c:strRef>
          </c:tx>
          <c:spPr>
            <a:ln w="1587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'Day of Week'!$W$25:$W$36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Week'!$AB$25:$AB$36</c:f>
              <c:numCache>
                <c:formatCode>0%</c:formatCode>
                <c:ptCount val="12"/>
                <c:pt idx="0">
                  <c:v>0.13166502301117686</c:v>
                </c:pt>
                <c:pt idx="1">
                  <c:v>0.16527853952832405</c:v>
                </c:pt>
                <c:pt idx="2">
                  <c:v>0.13361301317284369</c:v>
                </c:pt>
                <c:pt idx="3">
                  <c:v>0.13339108527285803</c:v>
                </c:pt>
                <c:pt idx="4">
                  <c:v>0.15801697143992358</c:v>
                </c:pt>
                <c:pt idx="5">
                  <c:v>0.11515870106164731</c:v>
                </c:pt>
                <c:pt idx="6">
                  <c:v>0.16194059938180352</c:v>
                </c:pt>
                <c:pt idx="7">
                  <c:v>0.13310768958499247</c:v>
                </c:pt>
                <c:pt idx="8">
                  <c:v>0.12702003878474466</c:v>
                </c:pt>
                <c:pt idx="9">
                  <c:v>9.8671763203134755E-2</c:v>
                </c:pt>
                <c:pt idx="10">
                  <c:v>0.1382700961057719</c:v>
                </c:pt>
                <c:pt idx="11">
                  <c:v>0.1165053115346945</c:v>
                </c:pt>
              </c:numCache>
            </c:numRef>
          </c:val>
        </c:ser>
        <c:ser>
          <c:idx val="5"/>
          <c:order val="5"/>
          <c:tx>
            <c:strRef>
              <c:f>'Day of Week'!$AC$24</c:f>
              <c:strCache>
                <c:ptCount val="1"/>
                <c:pt idx="0">
                  <c:v>Saturday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'Day of Week'!$W$25:$W$36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Week'!$AC$25:$AC$36</c:f>
              <c:numCache>
                <c:formatCode>0%</c:formatCode>
                <c:ptCount val="12"/>
                <c:pt idx="0">
                  <c:v>0.13162804076265613</c:v>
                </c:pt>
                <c:pt idx="1">
                  <c:v>0.16119250959805689</c:v>
                </c:pt>
                <c:pt idx="2">
                  <c:v>0.13760094574262291</c:v>
                </c:pt>
                <c:pt idx="3">
                  <c:v>0.13167044835903691</c:v>
                </c:pt>
                <c:pt idx="4">
                  <c:v>0.17455797629296074</c:v>
                </c:pt>
                <c:pt idx="5">
                  <c:v>0.11920715773380032</c:v>
                </c:pt>
                <c:pt idx="6">
                  <c:v>0.10525019038659679</c:v>
                </c:pt>
                <c:pt idx="7">
                  <c:v>0.12585169454030617</c:v>
                </c:pt>
                <c:pt idx="8">
                  <c:v>9.9183904330963149E-2</c:v>
                </c:pt>
                <c:pt idx="9">
                  <c:v>0.10375229296120934</c:v>
                </c:pt>
                <c:pt idx="10">
                  <c:v>0.16658598331838709</c:v>
                </c:pt>
                <c:pt idx="11">
                  <c:v>0.13177126497400737</c:v>
                </c:pt>
              </c:numCache>
            </c:numRef>
          </c:val>
        </c:ser>
        <c:ser>
          <c:idx val="6"/>
          <c:order val="6"/>
          <c:tx>
            <c:strRef>
              <c:f>'Day of Week'!$AD$24</c:f>
              <c:strCache>
                <c:ptCount val="1"/>
                <c:pt idx="0">
                  <c:v>Sunday</c:v>
                </c:pt>
              </c:strCache>
            </c:strRef>
          </c:tx>
          <c:spPr>
            <a:ln w="15875" cap="rnd">
              <a:solidFill>
                <a:schemeClr val="accent1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'Day of Week'!$W$25:$W$36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Week'!$AD$25:$AD$36</c:f>
              <c:numCache>
                <c:formatCode>0%</c:formatCode>
                <c:ptCount val="12"/>
                <c:pt idx="0">
                  <c:v>0.12964332675871137</c:v>
                </c:pt>
                <c:pt idx="1">
                  <c:v>0.1070947269450756</c:v>
                </c:pt>
                <c:pt idx="2">
                  <c:v>0.14893911014216846</c:v>
                </c:pt>
                <c:pt idx="3">
                  <c:v>0.12395738542664245</c:v>
                </c:pt>
                <c:pt idx="4">
                  <c:v>0.13148135885040727</c:v>
                </c:pt>
                <c:pt idx="5">
                  <c:v>0.10730360304843327</c:v>
                </c:pt>
                <c:pt idx="6">
                  <c:v>8.4341262375128789E-2</c:v>
                </c:pt>
                <c:pt idx="7">
                  <c:v>0.10479161136182638</c:v>
                </c:pt>
                <c:pt idx="8">
                  <c:v>0.12279815772462831</c:v>
                </c:pt>
                <c:pt idx="9">
                  <c:v>0.1174284259961776</c:v>
                </c:pt>
                <c:pt idx="10">
                  <c:v>0.1053354178736102</c:v>
                </c:pt>
                <c:pt idx="11">
                  <c:v>0.13823645747005198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5529616"/>
        <c:axId val="-1795529072"/>
      </c:radarChart>
      <c:catAx>
        <c:axId val="-17955296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529072"/>
        <c:crosses val="autoZero"/>
        <c:auto val="1"/>
        <c:lblAlgn val="ctr"/>
        <c:lblOffset val="100"/>
        <c:noMultiLvlLbl val="0"/>
      </c:catAx>
      <c:valAx>
        <c:axId val="-179552907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5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Casual riders monthly bike trips broken down by weekdays in the bike sharing program in Chicago, IL, for period from June 2021 to May 2022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'Day of Week'!$H$24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/>
            <a:effectLst/>
            <a:sp3d/>
          </c:spPr>
          <c:cat>
            <c:numRef>
              <c:f>'Day of Week'!$G$25:$G$36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Week'!$H$25:$H$36</c:f>
              <c:numCache>
                <c:formatCode>0%</c:formatCode>
                <c:ptCount val="12"/>
                <c:pt idx="0">
                  <c:v>9.1654287210507751E-2</c:v>
                </c:pt>
                <c:pt idx="1">
                  <c:v>0.10922259920342234</c:v>
                </c:pt>
                <c:pt idx="2">
                  <c:v>0.11569317065970106</c:v>
                </c:pt>
                <c:pt idx="3">
                  <c:v>0.11842234162000859</c:v>
                </c:pt>
                <c:pt idx="4">
                  <c:v>8.0614603689052003E-2</c:v>
                </c:pt>
                <c:pt idx="5">
                  <c:v>0.13158603508063157</c:v>
                </c:pt>
                <c:pt idx="6">
                  <c:v>0.10848969466656111</c:v>
                </c:pt>
                <c:pt idx="7">
                  <c:v>0.12412844937641167</c:v>
                </c:pt>
                <c:pt idx="8">
                  <c:v>0.21108826320784563</c:v>
                </c:pt>
                <c:pt idx="9">
                  <c:v>0.1641357409503218</c:v>
                </c:pt>
                <c:pt idx="10">
                  <c:v>8.8413806715847129E-2</c:v>
                </c:pt>
                <c:pt idx="11">
                  <c:v>0.17109430514668561</c:v>
                </c:pt>
              </c:numCache>
            </c:numRef>
          </c:val>
        </c:ser>
        <c:ser>
          <c:idx val="1"/>
          <c:order val="1"/>
          <c:tx>
            <c:strRef>
              <c:f>'Day of Week'!$I$24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/>
            <a:effectLst/>
            <a:sp3d/>
          </c:spPr>
          <c:cat>
            <c:numRef>
              <c:f>'Day of Week'!$G$25:$G$36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Week'!$I$25:$I$36</c:f>
              <c:numCache>
                <c:formatCode>0%</c:formatCode>
                <c:ptCount val="12"/>
                <c:pt idx="0">
                  <c:v>0.12585008567652392</c:v>
                </c:pt>
                <c:pt idx="1">
                  <c:v>9.7952500368785958E-2</c:v>
                </c:pt>
                <c:pt idx="2">
                  <c:v>0.10784080917510092</c:v>
                </c:pt>
                <c:pt idx="3">
                  <c:v>8.0224260190048455E-2</c:v>
                </c:pt>
                <c:pt idx="4">
                  <c:v>9.7731280682522279E-2</c:v>
                </c:pt>
                <c:pt idx="5">
                  <c:v>0.13836986163013837</c:v>
                </c:pt>
                <c:pt idx="6">
                  <c:v>8.2812128889240763E-2</c:v>
                </c:pt>
                <c:pt idx="7">
                  <c:v>0.12550328979672001</c:v>
                </c:pt>
                <c:pt idx="8">
                  <c:v>0.11815881050300538</c:v>
                </c:pt>
                <c:pt idx="9">
                  <c:v>0.10074154152801473</c:v>
                </c:pt>
                <c:pt idx="10">
                  <c:v>0.10875626064000395</c:v>
                </c:pt>
                <c:pt idx="11">
                  <c:v>0.11990660846614556</c:v>
                </c:pt>
              </c:numCache>
            </c:numRef>
          </c:val>
        </c:ser>
        <c:ser>
          <c:idx val="2"/>
          <c:order val="2"/>
          <c:tx>
            <c:strRef>
              <c:f>'Day of Week'!$J$24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/>
            <a:effectLst/>
            <a:sp3d/>
          </c:spPr>
          <c:cat>
            <c:numRef>
              <c:f>'Day of Week'!$G$25:$G$36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Week'!$J$25:$J$36</c:f>
              <c:numCache>
                <c:formatCode>0%</c:formatCode>
                <c:ptCount val="12"/>
                <c:pt idx="0">
                  <c:v>0.12743180611812316</c:v>
                </c:pt>
                <c:pt idx="1">
                  <c:v>0.10128632541672813</c:v>
                </c:pt>
                <c:pt idx="2">
                  <c:v>9.2431311893102636E-2</c:v>
                </c:pt>
                <c:pt idx="3">
                  <c:v>0.11746531728747654</c:v>
                </c:pt>
                <c:pt idx="4">
                  <c:v>9.5294552213907827E-2</c:v>
                </c:pt>
                <c:pt idx="5">
                  <c:v>0.12163754502912164</c:v>
                </c:pt>
                <c:pt idx="6">
                  <c:v>0.14554139286939541</c:v>
                </c:pt>
                <c:pt idx="7">
                  <c:v>0.12226259452027889</c:v>
                </c:pt>
                <c:pt idx="8">
                  <c:v>0.11657703258462512</c:v>
                </c:pt>
                <c:pt idx="9">
                  <c:v>0.16217631458928058</c:v>
                </c:pt>
                <c:pt idx="10">
                  <c:v>7.1044385778786606E-2</c:v>
                </c:pt>
                <c:pt idx="11">
                  <c:v>7.8281392752004866E-2</c:v>
                </c:pt>
              </c:numCache>
            </c:numRef>
          </c:val>
        </c:ser>
        <c:ser>
          <c:idx val="3"/>
          <c:order val="3"/>
          <c:tx>
            <c:strRef>
              <c:f>'Day of Week'!$K$24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'Day of Week'!$G$25:$G$36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Week'!$K$25:$K$36</c:f>
              <c:numCache>
                <c:formatCode>0%</c:formatCode>
                <c:ptCount val="12"/>
                <c:pt idx="0">
                  <c:v>0.1076496132978515</c:v>
                </c:pt>
                <c:pt idx="1">
                  <c:v>0.12403599350936716</c:v>
                </c:pt>
                <c:pt idx="2">
                  <c:v>0.11045612368672704</c:v>
                </c:pt>
                <c:pt idx="3">
                  <c:v>0.13210703601275028</c:v>
                </c:pt>
                <c:pt idx="4">
                  <c:v>7.5925837662647155E-2</c:v>
                </c:pt>
                <c:pt idx="5">
                  <c:v>9.4771571895094775E-2</c:v>
                </c:pt>
                <c:pt idx="6">
                  <c:v>0.17900403768506057</c:v>
                </c:pt>
                <c:pt idx="7">
                  <c:v>0.13660021604635175</c:v>
                </c:pt>
                <c:pt idx="8">
                  <c:v>7.9484340398608036E-2</c:v>
                </c:pt>
                <c:pt idx="9">
                  <c:v>0.12263306363068191</c:v>
                </c:pt>
                <c:pt idx="10">
                  <c:v>0.12695220941995017</c:v>
                </c:pt>
                <c:pt idx="11">
                  <c:v>0.11469901532839305</c:v>
                </c:pt>
              </c:numCache>
            </c:numRef>
          </c:val>
        </c:ser>
        <c:ser>
          <c:idx val="4"/>
          <c:order val="4"/>
          <c:tx>
            <c:strRef>
              <c:f>'Day of Week'!$L$24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/>
            <a:effectLst/>
            <a:sp3d/>
          </c:spPr>
          <c:cat>
            <c:numRef>
              <c:f>'Day of Week'!$G$25:$G$36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Week'!$L$25:$L$36</c:f>
              <c:numCache>
                <c:formatCode>0%</c:formatCode>
                <c:ptCount val="12"/>
                <c:pt idx="0">
                  <c:v>0.14163879062510018</c:v>
                </c:pt>
                <c:pt idx="1">
                  <c:v>0.15976987756306241</c:v>
                </c:pt>
                <c:pt idx="2">
                  <c:v>0.14020332064718605</c:v>
                </c:pt>
                <c:pt idx="3">
                  <c:v>0.1340549949888096</c:v>
                </c:pt>
                <c:pt idx="4">
                  <c:v>0.14999880844573663</c:v>
                </c:pt>
                <c:pt idx="5">
                  <c:v>0.11645288354711646</c:v>
                </c:pt>
                <c:pt idx="6">
                  <c:v>0.18641965534531443</c:v>
                </c:pt>
                <c:pt idx="7">
                  <c:v>0.13041343415496415</c:v>
                </c:pt>
                <c:pt idx="8">
                  <c:v>0.11974058842138564</c:v>
                </c:pt>
                <c:pt idx="9">
                  <c:v>6.9272478505430654E-2</c:v>
                </c:pt>
                <c:pt idx="10">
                  <c:v>0.12388048654116603</c:v>
                </c:pt>
                <c:pt idx="11">
                  <c:v>0.1095777078469191</c:v>
                </c:pt>
              </c:numCache>
            </c:numRef>
          </c:val>
        </c:ser>
        <c:ser>
          <c:idx val="5"/>
          <c:order val="5"/>
          <c:tx>
            <c:strRef>
              <c:f>'Day of Week'!$M$24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/>
            <a:effectLst/>
            <a:sp3d/>
          </c:spPr>
          <c:cat>
            <c:numRef>
              <c:f>'Day of Week'!$G$25:$G$36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Week'!$M$25:$M$36</c:f>
              <c:numCache>
                <c:formatCode>0%</c:formatCode>
                <c:ptCount val="12"/>
                <c:pt idx="0">
                  <c:v>0.21008026162511087</c:v>
                </c:pt>
                <c:pt idx="1">
                  <c:v>0.24400059005753061</c:v>
                </c:pt>
                <c:pt idx="2">
                  <c:v>0.21475101564054347</c:v>
                </c:pt>
                <c:pt idx="3">
                  <c:v>0.21716163161345259</c:v>
                </c:pt>
                <c:pt idx="4">
                  <c:v>0.28211238739812211</c:v>
                </c:pt>
                <c:pt idx="5">
                  <c:v>0.21450695215971452</c:v>
                </c:pt>
                <c:pt idx="6">
                  <c:v>0.17248568337159897</c:v>
                </c:pt>
                <c:pt idx="7">
                  <c:v>0.21958165570067761</c:v>
                </c:pt>
                <c:pt idx="8">
                  <c:v>0.13421385637456501</c:v>
                </c:pt>
                <c:pt idx="9">
                  <c:v>0.18133139642911436</c:v>
                </c:pt>
                <c:pt idx="10">
                  <c:v>0.31825022822037452</c:v>
                </c:pt>
                <c:pt idx="11">
                  <c:v>0.19934016851081107</c:v>
                </c:pt>
              </c:numCache>
            </c:numRef>
          </c:val>
        </c:ser>
        <c:ser>
          <c:idx val="6"/>
          <c:order val="6"/>
          <c:tx>
            <c:strRef>
              <c:f>'Day of Week'!$N$24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/>
            <a:effectLst/>
            <a:sp3d/>
          </c:spPr>
          <c:cat>
            <c:numRef>
              <c:f>'Day of Week'!$G$25:$G$36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Week'!$N$25:$N$36</c:f>
              <c:numCache>
                <c:formatCode>0%</c:formatCode>
                <c:ptCount val="12"/>
                <c:pt idx="0">
                  <c:v>0.19569515544678259</c:v>
                </c:pt>
                <c:pt idx="1">
                  <c:v>0.1637321138811034</c:v>
                </c:pt>
                <c:pt idx="2">
                  <c:v>0.21862424829763882</c:v>
                </c:pt>
                <c:pt idx="3">
                  <c:v>0.20056441828745394</c:v>
                </c:pt>
                <c:pt idx="4">
                  <c:v>0.21832252990801201</c:v>
                </c:pt>
                <c:pt idx="5">
                  <c:v>0.18267515065818268</c:v>
                </c:pt>
                <c:pt idx="6">
                  <c:v>0.12524740717282876</c:v>
                </c:pt>
                <c:pt idx="7">
                  <c:v>0.14151036040459589</c:v>
                </c:pt>
                <c:pt idx="8">
                  <c:v>0.2207371085099652</c:v>
                </c:pt>
                <c:pt idx="9">
                  <c:v>0.19970946436715595</c:v>
                </c:pt>
                <c:pt idx="10">
                  <c:v>0.16270262268387162</c:v>
                </c:pt>
                <c:pt idx="11">
                  <c:v>0.20710080194904071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>
                  <a:tint val="54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tint val="77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shade val="76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</c:bandFmts>
        <c:axId val="-1795532880"/>
        <c:axId val="-1795527984"/>
        <c:axId val="-1844386096"/>
      </c:surfaceChart>
      <c:catAx>
        <c:axId val="-17955328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527984"/>
        <c:crosses val="autoZero"/>
        <c:auto val="1"/>
        <c:lblAlgn val="ctr"/>
        <c:lblOffset val="100"/>
        <c:noMultiLvlLbl val="0"/>
      </c:catAx>
      <c:valAx>
        <c:axId val="-17955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532880"/>
        <c:crosses val="autoZero"/>
        <c:crossBetween val="midCat"/>
      </c:valAx>
      <c:serAx>
        <c:axId val="-1844386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52798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Member riders monthly bike trips broken down by weekdays in the bike sharing program in Chicago, IL, for period from June 2021 to May 2022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'Day of Week'!$X$24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/>
            <a:effectLst/>
            <a:sp3d/>
          </c:spPr>
          <c:cat>
            <c:numRef>
              <c:f>'Day of Week'!$W$25:$W$36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Week'!$X$25:$X$36</c:f>
              <c:numCache>
                <c:formatCode>0%</c:formatCode>
                <c:ptCount val="12"/>
                <c:pt idx="0">
                  <c:v>0.11933349769888231</c:v>
                </c:pt>
                <c:pt idx="1">
                  <c:v>0.12182872365431324</c:v>
                </c:pt>
                <c:pt idx="2">
                  <c:v>0.1500406853563423</c:v>
                </c:pt>
                <c:pt idx="3">
                  <c:v>0.12386598900858729</c:v>
                </c:pt>
                <c:pt idx="4">
                  <c:v>0.10769390863424372</c:v>
                </c:pt>
                <c:pt idx="5">
                  <c:v>0.17747685203241886</c:v>
                </c:pt>
                <c:pt idx="6">
                  <c:v>0.12770460959548449</c:v>
                </c:pt>
                <c:pt idx="7">
                  <c:v>0.15633572250243341</c:v>
                </c:pt>
                <c:pt idx="8">
                  <c:v>0.19929702650290887</c:v>
                </c:pt>
                <c:pt idx="9">
                  <c:v>0.15491293950424018</c:v>
                </c:pt>
                <c:pt idx="10">
                  <c:v>0.13625433507662274</c:v>
                </c:pt>
                <c:pt idx="11">
                  <c:v>0.17621769758155653</c:v>
                </c:pt>
              </c:numCache>
            </c:numRef>
          </c:val>
        </c:ser>
        <c:ser>
          <c:idx val="1"/>
          <c:order val="1"/>
          <c:tx>
            <c:strRef>
              <c:f>'Day of Week'!$Y$24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/>
            <a:effectLst/>
            <a:sp3d/>
          </c:spPr>
          <c:cat>
            <c:numRef>
              <c:f>'Day of Week'!$W$25:$W$36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Week'!$Y$25:$Y$36</c:f>
              <c:numCache>
                <c:formatCode>0%</c:formatCode>
                <c:ptCount val="12"/>
                <c:pt idx="0">
                  <c:v>0.17001150558842867</c:v>
                </c:pt>
                <c:pt idx="1">
                  <c:v>0.1361944683851759</c:v>
                </c:pt>
                <c:pt idx="2">
                  <c:v>0.15873430159363774</c:v>
                </c:pt>
                <c:pt idx="3">
                  <c:v>0.12824506956062165</c:v>
                </c:pt>
                <c:pt idx="4">
                  <c:v>0.15450254003992167</c:v>
                </c:pt>
                <c:pt idx="5">
                  <c:v>0.20438855823459207</c:v>
                </c:pt>
                <c:pt idx="6">
                  <c:v>0.12617031760964029</c:v>
                </c:pt>
                <c:pt idx="7">
                  <c:v>0.1633041323776657</c:v>
                </c:pt>
                <c:pt idx="8">
                  <c:v>0.17453135100193923</c:v>
                </c:pt>
                <c:pt idx="9">
                  <c:v>0.1732086090489133</c:v>
                </c:pt>
                <c:pt idx="10">
                  <c:v>0.16744307855912766</c:v>
                </c:pt>
                <c:pt idx="11">
                  <c:v>0.16770417388683795</c:v>
                </c:pt>
              </c:numCache>
            </c:numRef>
          </c:val>
        </c:ser>
        <c:ser>
          <c:idx val="2"/>
          <c:order val="2"/>
          <c:tx>
            <c:strRef>
              <c:f>'Day of Week'!$Z$24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/>
            <a:effectLst/>
            <a:sp3d/>
          </c:spPr>
          <c:cat>
            <c:numRef>
              <c:f>'Day of Week'!$W$25:$W$36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Week'!$Z$25:$Z$36</c:f>
              <c:numCache>
                <c:formatCode>0%</c:formatCode>
                <c:ptCount val="12"/>
                <c:pt idx="0">
                  <c:v>0.18069526627218935</c:v>
                </c:pt>
                <c:pt idx="1">
                  <c:v>0.14050380004701088</c:v>
                </c:pt>
                <c:pt idx="2">
                  <c:v>0.13192802530168576</c:v>
                </c:pt>
                <c:pt idx="3">
                  <c:v>0.17873165614283273</c:v>
                </c:pt>
                <c:pt idx="4">
                  <c:v>0.15474377288164454</c:v>
                </c:pt>
                <c:pt idx="5">
                  <c:v>0.15795221417037841</c:v>
                </c:pt>
                <c:pt idx="6">
                  <c:v>0.19464229718227838</c:v>
                </c:pt>
                <c:pt idx="7">
                  <c:v>0.15202194496062296</c:v>
                </c:pt>
                <c:pt idx="8">
                  <c:v>0.15271493212669685</c:v>
                </c:pt>
                <c:pt idx="9">
                  <c:v>0.19196527184195614</c:v>
                </c:pt>
                <c:pt idx="10">
                  <c:v>0.12738974818859269</c:v>
                </c:pt>
                <c:pt idx="11">
                  <c:v>0.12312118586604384</c:v>
                </c:pt>
              </c:numCache>
            </c:numRef>
          </c:val>
        </c:ser>
        <c:ser>
          <c:idx val="3"/>
          <c:order val="3"/>
          <c:tx>
            <c:strRef>
              <c:f>'Day of Week'!$AA$24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'Day of Week'!$W$25:$W$36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Week'!$AA$25:$AA$36</c:f>
              <c:numCache>
                <c:formatCode>0%</c:formatCode>
                <c:ptCount val="12"/>
                <c:pt idx="0">
                  <c:v>0.13702333990795529</c:v>
                </c:pt>
                <c:pt idx="1">
                  <c:v>0.1679072318420434</c:v>
                </c:pt>
                <c:pt idx="2">
                  <c:v>0.13914391869069917</c:v>
                </c:pt>
                <c:pt idx="3">
                  <c:v>0.18013836622942089</c:v>
                </c:pt>
                <c:pt idx="4">
                  <c:v>0.11900347186089852</c:v>
                </c:pt>
                <c:pt idx="5">
                  <c:v>0.11851291371872977</c:v>
                </c:pt>
                <c:pt idx="6">
                  <c:v>0.19995072346906778</c:v>
                </c:pt>
                <c:pt idx="7">
                  <c:v>0.1645872046721529</c:v>
                </c:pt>
                <c:pt idx="8">
                  <c:v>0.12445458952811894</c:v>
                </c:pt>
                <c:pt idx="9">
                  <c:v>0.16006069744436868</c:v>
                </c:pt>
                <c:pt idx="10">
                  <c:v>0.15872134087788772</c:v>
                </c:pt>
                <c:pt idx="11">
                  <c:v>0.14644390868680782</c:v>
                </c:pt>
              </c:numCache>
            </c:numRef>
          </c:val>
        </c:ser>
        <c:ser>
          <c:idx val="4"/>
          <c:order val="4"/>
          <c:tx>
            <c:strRef>
              <c:f>'Day of Week'!$AB$24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/>
            <a:effectLst/>
            <a:sp3d/>
          </c:spPr>
          <c:cat>
            <c:numRef>
              <c:f>'Day of Week'!$W$25:$W$36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Week'!$AB$25:$AB$36</c:f>
              <c:numCache>
                <c:formatCode>0%</c:formatCode>
                <c:ptCount val="12"/>
                <c:pt idx="0">
                  <c:v>0.13166502301117686</c:v>
                </c:pt>
                <c:pt idx="1">
                  <c:v>0.16527853952832405</c:v>
                </c:pt>
                <c:pt idx="2">
                  <c:v>0.13361301317284369</c:v>
                </c:pt>
                <c:pt idx="3">
                  <c:v>0.13339108527285803</c:v>
                </c:pt>
                <c:pt idx="4">
                  <c:v>0.15801697143992358</c:v>
                </c:pt>
                <c:pt idx="5">
                  <c:v>0.11515870106164731</c:v>
                </c:pt>
                <c:pt idx="6">
                  <c:v>0.16194059938180352</c:v>
                </c:pt>
                <c:pt idx="7">
                  <c:v>0.13310768958499247</c:v>
                </c:pt>
                <c:pt idx="8">
                  <c:v>0.12702003878474466</c:v>
                </c:pt>
                <c:pt idx="9">
                  <c:v>9.8671763203134755E-2</c:v>
                </c:pt>
                <c:pt idx="10">
                  <c:v>0.1382700961057719</c:v>
                </c:pt>
                <c:pt idx="11">
                  <c:v>0.1165053115346945</c:v>
                </c:pt>
              </c:numCache>
            </c:numRef>
          </c:val>
        </c:ser>
        <c:ser>
          <c:idx val="5"/>
          <c:order val="5"/>
          <c:tx>
            <c:strRef>
              <c:f>'Day of Week'!$AC$24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/>
            <a:effectLst/>
            <a:sp3d/>
          </c:spPr>
          <c:cat>
            <c:numRef>
              <c:f>'Day of Week'!$W$25:$W$36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Week'!$AC$25:$AC$36</c:f>
              <c:numCache>
                <c:formatCode>0%</c:formatCode>
                <c:ptCount val="12"/>
                <c:pt idx="0">
                  <c:v>0.13162804076265613</c:v>
                </c:pt>
                <c:pt idx="1">
                  <c:v>0.16119250959805689</c:v>
                </c:pt>
                <c:pt idx="2">
                  <c:v>0.13760094574262291</c:v>
                </c:pt>
                <c:pt idx="3">
                  <c:v>0.13167044835903691</c:v>
                </c:pt>
                <c:pt idx="4">
                  <c:v>0.17455797629296074</c:v>
                </c:pt>
                <c:pt idx="5">
                  <c:v>0.11920715773380032</c:v>
                </c:pt>
                <c:pt idx="6">
                  <c:v>0.10525019038659679</c:v>
                </c:pt>
                <c:pt idx="7">
                  <c:v>0.12585169454030617</c:v>
                </c:pt>
                <c:pt idx="8">
                  <c:v>9.9183904330963149E-2</c:v>
                </c:pt>
                <c:pt idx="9">
                  <c:v>0.10375229296120934</c:v>
                </c:pt>
                <c:pt idx="10">
                  <c:v>0.16658598331838709</c:v>
                </c:pt>
                <c:pt idx="11">
                  <c:v>0.13177126497400737</c:v>
                </c:pt>
              </c:numCache>
            </c:numRef>
          </c:val>
        </c:ser>
        <c:ser>
          <c:idx val="6"/>
          <c:order val="6"/>
          <c:tx>
            <c:strRef>
              <c:f>'Day of Week'!$AD$24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/>
            <a:effectLst/>
            <a:sp3d/>
          </c:spPr>
          <c:cat>
            <c:numRef>
              <c:f>'Day of Week'!$W$25:$W$36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Week'!$AD$25:$AD$36</c:f>
              <c:numCache>
                <c:formatCode>0%</c:formatCode>
                <c:ptCount val="12"/>
                <c:pt idx="0">
                  <c:v>0.12964332675871137</c:v>
                </c:pt>
                <c:pt idx="1">
                  <c:v>0.1070947269450756</c:v>
                </c:pt>
                <c:pt idx="2">
                  <c:v>0.14893911014216846</c:v>
                </c:pt>
                <c:pt idx="3">
                  <c:v>0.12395738542664245</c:v>
                </c:pt>
                <c:pt idx="4">
                  <c:v>0.13148135885040727</c:v>
                </c:pt>
                <c:pt idx="5">
                  <c:v>0.10730360304843327</c:v>
                </c:pt>
                <c:pt idx="6">
                  <c:v>8.4341262375128789E-2</c:v>
                </c:pt>
                <c:pt idx="7">
                  <c:v>0.10479161136182638</c:v>
                </c:pt>
                <c:pt idx="8">
                  <c:v>0.12279815772462831</c:v>
                </c:pt>
                <c:pt idx="9">
                  <c:v>0.1174284259961776</c:v>
                </c:pt>
                <c:pt idx="10">
                  <c:v>0.1053354178736102</c:v>
                </c:pt>
                <c:pt idx="11">
                  <c:v>0.13823645747005198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</c:bandFmts>
        <c:axId val="-1795533968"/>
        <c:axId val="-1795538320"/>
        <c:axId val="-1844391712"/>
      </c:surfaceChart>
      <c:catAx>
        <c:axId val="-1795533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538320"/>
        <c:crosses val="autoZero"/>
        <c:auto val="1"/>
        <c:lblAlgn val="ctr"/>
        <c:lblOffset val="100"/>
        <c:noMultiLvlLbl val="0"/>
      </c:catAx>
      <c:valAx>
        <c:axId val="-17955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533968"/>
        <c:crosses val="autoZero"/>
        <c:crossBetween val="midCat"/>
      </c:valAx>
      <c:serAx>
        <c:axId val="-1844391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53832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Casual riders monthly bike trips broken down by weekdays in the bike sharing program in Chicago, IL, for period from June 2021 to May 2022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125196619308048"/>
          <c:y val="1.1092625343172638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846664604750888E-2"/>
          <c:y val="0.2285414472888925"/>
          <c:w val="0.86163648458828446"/>
          <c:h val="0.66924359125754385"/>
        </c:manualLayout>
      </c:layout>
      <c:surface3DChart>
        <c:wireframe val="1"/>
        <c:ser>
          <c:idx val="0"/>
          <c:order val="0"/>
          <c:tx>
            <c:strRef>
              <c:f>'Day of Week'!$H$24</c:f>
              <c:strCache>
                <c:ptCount val="1"/>
                <c:pt idx="0">
                  <c:v>Monday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'Day of Week'!$G$25:$G$36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Week'!$H$25:$H$36</c:f>
              <c:numCache>
                <c:formatCode>0%</c:formatCode>
                <c:ptCount val="12"/>
                <c:pt idx="0">
                  <c:v>9.1654287210507751E-2</c:v>
                </c:pt>
                <c:pt idx="1">
                  <c:v>0.10922259920342234</c:v>
                </c:pt>
                <c:pt idx="2">
                  <c:v>0.11569317065970106</c:v>
                </c:pt>
                <c:pt idx="3">
                  <c:v>0.11842234162000859</c:v>
                </c:pt>
                <c:pt idx="4">
                  <c:v>8.0614603689052003E-2</c:v>
                </c:pt>
                <c:pt idx="5">
                  <c:v>0.13158603508063157</c:v>
                </c:pt>
                <c:pt idx="6">
                  <c:v>0.10848969466656111</c:v>
                </c:pt>
                <c:pt idx="7">
                  <c:v>0.12412844937641167</c:v>
                </c:pt>
                <c:pt idx="8">
                  <c:v>0.21108826320784563</c:v>
                </c:pt>
                <c:pt idx="9">
                  <c:v>0.1641357409503218</c:v>
                </c:pt>
                <c:pt idx="10">
                  <c:v>8.8413806715847129E-2</c:v>
                </c:pt>
                <c:pt idx="11">
                  <c:v>0.17109430514668561</c:v>
                </c:pt>
              </c:numCache>
            </c:numRef>
          </c:val>
        </c:ser>
        <c:ser>
          <c:idx val="1"/>
          <c:order val="1"/>
          <c:tx>
            <c:strRef>
              <c:f>'Day of Week'!$I$24</c:f>
              <c:strCache>
                <c:ptCount val="1"/>
                <c:pt idx="0">
                  <c:v>Tuesday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'Day of Week'!$G$25:$G$36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Week'!$I$25:$I$36</c:f>
              <c:numCache>
                <c:formatCode>0%</c:formatCode>
                <c:ptCount val="12"/>
                <c:pt idx="0">
                  <c:v>0.12585008567652392</c:v>
                </c:pt>
                <c:pt idx="1">
                  <c:v>9.7952500368785958E-2</c:v>
                </c:pt>
                <c:pt idx="2">
                  <c:v>0.10784080917510092</c:v>
                </c:pt>
                <c:pt idx="3">
                  <c:v>8.0224260190048455E-2</c:v>
                </c:pt>
                <c:pt idx="4">
                  <c:v>9.7731280682522279E-2</c:v>
                </c:pt>
                <c:pt idx="5">
                  <c:v>0.13836986163013837</c:v>
                </c:pt>
                <c:pt idx="6">
                  <c:v>8.2812128889240763E-2</c:v>
                </c:pt>
                <c:pt idx="7">
                  <c:v>0.12550328979672001</c:v>
                </c:pt>
                <c:pt idx="8">
                  <c:v>0.11815881050300538</c:v>
                </c:pt>
                <c:pt idx="9">
                  <c:v>0.10074154152801473</c:v>
                </c:pt>
                <c:pt idx="10">
                  <c:v>0.10875626064000395</c:v>
                </c:pt>
                <c:pt idx="11">
                  <c:v>0.11990660846614556</c:v>
                </c:pt>
              </c:numCache>
            </c:numRef>
          </c:val>
        </c:ser>
        <c:ser>
          <c:idx val="2"/>
          <c:order val="2"/>
          <c:tx>
            <c:strRef>
              <c:f>'Day of Week'!$J$24</c:f>
              <c:strCache>
                <c:ptCount val="1"/>
                <c:pt idx="0">
                  <c:v>Wednesday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'Day of Week'!$G$25:$G$36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Week'!$J$25:$J$36</c:f>
              <c:numCache>
                <c:formatCode>0%</c:formatCode>
                <c:ptCount val="12"/>
                <c:pt idx="0">
                  <c:v>0.12743180611812316</c:v>
                </c:pt>
                <c:pt idx="1">
                  <c:v>0.10128632541672813</c:v>
                </c:pt>
                <c:pt idx="2">
                  <c:v>9.2431311893102636E-2</c:v>
                </c:pt>
                <c:pt idx="3">
                  <c:v>0.11746531728747654</c:v>
                </c:pt>
                <c:pt idx="4">
                  <c:v>9.5294552213907827E-2</c:v>
                </c:pt>
                <c:pt idx="5">
                  <c:v>0.12163754502912164</c:v>
                </c:pt>
                <c:pt idx="6">
                  <c:v>0.14554139286939541</c:v>
                </c:pt>
                <c:pt idx="7">
                  <c:v>0.12226259452027889</c:v>
                </c:pt>
                <c:pt idx="8">
                  <c:v>0.11657703258462512</c:v>
                </c:pt>
                <c:pt idx="9">
                  <c:v>0.16217631458928058</c:v>
                </c:pt>
                <c:pt idx="10">
                  <c:v>7.1044385778786606E-2</c:v>
                </c:pt>
                <c:pt idx="11">
                  <c:v>7.8281392752004866E-2</c:v>
                </c:pt>
              </c:numCache>
            </c:numRef>
          </c:val>
        </c:ser>
        <c:ser>
          <c:idx val="3"/>
          <c:order val="3"/>
          <c:tx>
            <c:strRef>
              <c:f>'Day of Week'!$K$24</c:f>
              <c:strCache>
                <c:ptCount val="1"/>
                <c:pt idx="0">
                  <c:v>Thursday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'Day of Week'!$G$25:$G$36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Week'!$K$25:$K$36</c:f>
              <c:numCache>
                <c:formatCode>0%</c:formatCode>
                <c:ptCount val="12"/>
                <c:pt idx="0">
                  <c:v>0.1076496132978515</c:v>
                </c:pt>
                <c:pt idx="1">
                  <c:v>0.12403599350936716</c:v>
                </c:pt>
                <c:pt idx="2">
                  <c:v>0.11045612368672704</c:v>
                </c:pt>
                <c:pt idx="3">
                  <c:v>0.13210703601275028</c:v>
                </c:pt>
                <c:pt idx="4">
                  <c:v>7.5925837662647155E-2</c:v>
                </c:pt>
                <c:pt idx="5">
                  <c:v>9.4771571895094775E-2</c:v>
                </c:pt>
                <c:pt idx="6">
                  <c:v>0.17900403768506057</c:v>
                </c:pt>
                <c:pt idx="7">
                  <c:v>0.13660021604635175</c:v>
                </c:pt>
                <c:pt idx="8">
                  <c:v>7.9484340398608036E-2</c:v>
                </c:pt>
                <c:pt idx="9">
                  <c:v>0.12263306363068191</c:v>
                </c:pt>
                <c:pt idx="10">
                  <c:v>0.12695220941995017</c:v>
                </c:pt>
                <c:pt idx="11">
                  <c:v>0.11469901532839305</c:v>
                </c:pt>
              </c:numCache>
            </c:numRef>
          </c:val>
        </c:ser>
        <c:ser>
          <c:idx val="4"/>
          <c:order val="4"/>
          <c:tx>
            <c:strRef>
              <c:f>'Day of Week'!$L$24</c:f>
              <c:strCache>
                <c:ptCount val="1"/>
                <c:pt idx="0">
                  <c:v>Friday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'Day of Week'!$G$25:$G$36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Week'!$L$25:$L$36</c:f>
              <c:numCache>
                <c:formatCode>0%</c:formatCode>
                <c:ptCount val="12"/>
                <c:pt idx="0">
                  <c:v>0.14163879062510018</c:v>
                </c:pt>
                <c:pt idx="1">
                  <c:v>0.15976987756306241</c:v>
                </c:pt>
                <c:pt idx="2">
                  <c:v>0.14020332064718605</c:v>
                </c:pt>
                <c:pt idx="3">
                  <c:v>0.1340549949888096</c:v>
                </c:pt>
                <c:pt idx="4">
                  <c:v>0.14999880844573663</c:v>
                </c:pt>
                <c:pt idx="5">
                  <c:v>0.11645288354711646</c:v>
                </c:pt>
                <c:pt idx="6">
                  <c:v>0.18641965534531443</c:v>
                </c:pt>
                <c:pt idx="7">
                  <c:v>0.13041343415496415</c:v>
                </c:pt>
                <c:pt idx="8">
                  <c:v>0.11974058842138564</c:v>
                </c:pt>
                <c:pt idx="9">
                  <c:v>6.9272478505430654E-2</c:v>
                </c:pt>
                <c:pt idx="10">
                  <c:v>0.12388048654116603</c:v>
                </c:pt>
                <c:pt idx="11">
                  <c:v>0.1095777078469191</c:v>
                </c:pt>
              </c:numCache>
            </c:numRef>
          </c:val>
        </c:ser>
        <c:ser>
          <c:idx val="5"/>
          <c:order val="5"/>
          <c:tx>
            <c:strRef>
              <c:f>'Day of Week'!$M$24</c:f>
              <c:strCache>
                <c:ptCount val="1"/>
                <c:pt idx="0">
                  <c:v>Saturday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'Day of Week'!$G$25:$G$36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Week'!$M$25:$M$36</c:f>
              <c:numCache>
                <c:formatCode>0%</c:formatCode>
                <c:ptCount val="12"/>
                <c:pt idx="0">
                  <c:v>0.21008026162511087</c:v>
                </c:pt>
                <c:pt idx="1">
                  <c:v>0.24400059005753061</c:v>
                </c:pt>
                <c:pt idx="2">
                  <c:v>0.21475101564054347</c:v>
                </c:pt>
                <c:pt idx="3">
                  <c:v>0.21716163161345259</c:v>
                </c:pt>
                <c:pt idx="4">
                  <c:v>0.28211238739812211</c:v>
                </c:pt>
                <c:pt idx="5">
                  <c:v>0.21450695215971452</c:v>
                </c:pt>
                <c:pt idx="6">
                  <c:v>0.17248568337159897</c:v>
                </c:pt>
                <c:pt idx="7">
                  <c:v>0.21958165570067761</c:v>
                </c:pt>
                <c:pt idx="8">
                  <c:v>0.13421385637456501</c:v>
                </c:pt>
                <c:pt idx="9">
                  <c:v>0.18133139642911436</c:v>
                </c:pt>
                <c:pt idx="10">
                  <c:v>0.31825022822037452</c:v>
                </c:pt>
                <c:pt idx="11">
                  <c:v>0.19934016851081107</c:v>
                </c:pt>
              </c:numCache>
            </c:numRef>
          </c:val>
        </c:ser>
        <c:ser>
          <c:idx val="6"/>
          <c:order val="6"/>
          <c:tx>
            <c:strRef>
              <c:f>'Day of Week'!$N$24</c:f>
              <c:strCache>
                <c:ptCount val="1"/>
                <c:pt idx="0">
                  <c:v>Sunday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'Day of Week'!$G$25:$G$36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Week'!$N$25:$N$36</c:f>
              <c:numCache>
                <c:formatCode>0%</c:formatCode>
                <c:ptCount val="12"/>
                <c:pt idx="0">
                  <c:v>0.19569515544678259</c:v>
                </c:pt>
                <c:pt idx="1">
                  <c:v>0.1637321138811034</c:v>
                </c:pt>
                <c:pt idx="2">
                  <c:v>0.21862424829763882</c:v>
                </c:pt>
                <c:pt idx="3">
                  <c:v>0.20056441828745394</c:v>
                </c:pt>
                <c:pt idx="4">
                  <c:v>0.21832252990801201</c:v>
                </c:pt>
                <c:pt idx="5">
                  <c:v>0.18267515065818268</c:v>
                </c:pt>
                <c:pt idx="6">
                  <c:v>0.12524740717282876</c:v>
                </c:pt>
                <c:pt idx="7">
                  <c:v>0.14151036040459589</c:v>
                </c:pt>
                <c:pt idx="8">
                  <c:v>0.2207371085099652</c:v>
                </c:pt>
                <c:pt idx="9">
                  <c:v>0.19970946436715595</c:v>
                </c:pt>
                <c:pt idx="10">
                  <c:v>0.16270262268387162</c:v>
                </c:pt>
                <c:pt idx="11">
                  <c:v>0.20710080194904071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95542128"/>
        <c:axId val="-1795528528"/>
        <c:axId val="-1844391088"/>
      </c:surface3DChart>
      <c:catAx>
        <c:axId val="-17955421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528528"/>
        <c:crosses val="autoZero"/>
        <c:auto val="1"/>
        <c:lblAlgn val="ctr"/>
        <c:lblOffset val="100"/>
        <c:noMultiLvlLbl val="0"/>
      </c:catAx>
      <c:valAx>
        <c:axId val="-17955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542128"/>
        <c:crosses val="autoZero"/>
        <c:crossBetween val="midCat"/>
      </c:valAx>
      <c:serAx>
        <c:axId val="-18443910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52852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Member riders monthly bike trips broken down by weekdays in the bike sharing program in Chicago, IL, for period from June 2021 to May 2022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0286663109990689"/>
          <c:y val="1.2987012987012988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'Day of Week'!$X$24</c:f>
              <c:strCache>
                <c:ptCount val="1"/>
                <c:pt idx="0">
                  <c:v>Monday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'Day of Week'!$W$25:$W$36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Week'!$X$25:$X$36</c:f>
              <c:numCache>
                <c:formatCode>0%</c:formatCode>
                <c:ptCount val="12"/>
                <c:pt idx="0">
                  <c:v>0.11933349769888231</c:v>
                </c:pt>
                <c:pt idx="1">
                  <c:v>0.12182872365431324</c:v>
                </c:pt>
                <c:pt idx="2">
                  <c:v>0.1500406853563423</c:v>
                </c:pt>
                <c:pt idx="3">
                  <c:v>0.12386598900858729</c:v>
                </c:pt>
                <c:pt idx="4">
                  <c:v>0.10769390863424372</c:v>
                </c:pt>
                <c:pt idx="5">
                  <c:v>0.17747685203241886</c:v>
                </c:pt>
                <c:pt idx="6">
                  <c:v>0.12770460959548449</c:v>
                </c:pt>
                <c:pt idx="7">
                  <c:v>0.15633572250243341</c:v>
                </c:pt>
                <c:pt idx="8">
                  <c:v>0.19929702650290887</c:v>
                </c:pt>
                <c:pt idx="9">
                  <c:v>0.15491293950424018</c:v>
                </c:pt>
                <c:pt idx="10">
                  <c:v>0.13625433507662274</c:v>
                </c:pt>
                <c:pt idx="11">
                  <c:v>0.17621769758155653</c:v>
                </c:pt>
              </c:numCache>
            </c:numRef>
          </c:val>
        </c:ser>
        <c:ser>
          <c:idx val="1"/>
          <c:order val="1"/>
          <c:tx>
            <c:strRef>
              <c:f>'Day of Week'!$Y$24</c:f>
              <c:strCache>
                <c:ptCount val="1"/>
                <c:pt idx="0">
                  <c:v>Tuesday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'Day of Week'!$W$25:$W$36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Week'!$Y$25:$Y$36</c:f>
              <c:numCache>
                <c:formatCode>0%</c:formatCode>
                <c:ptCount val="12"/>
                <c:pt idx="0">
                  <c:v>0.17001150558842867</c:v>
                </c:pt>
                <c:pt idx="1">
                  <c:v>0.1361944683851759</c:v>
                </c:pt>
                <c:pt idx="2">
                  <c:v>0.15873430159363774</c:v>
                </c:pt>
                <c:pt idx="3">
                  <c:v>0.12824506956062165</c:v>
                </c:pt>
                <c:pt idx="4">
                  <c:v>0.15450254003992167</c:v>
                </c:pt>
                <c:pt idx="5">
                  <c:v>0.20438855823459207</c:v>
                </c:pt>
                <c:pt idx="6">
                  <c:v>0.12617031760964029</c:v>
                </c:pt>
                <c:pt idx="7">
                  <c:v>0.1633041323776657</c:v>
                </c:pt>
                <c:pt idx="8">
                  <c:v>0.17453135100193923</c:v>
                </c:pt>
                <c:pt idx="9">
                  <c:v>0.1732086090489133</c:v>
                </c:pt>
                <c:pt idx="10">
                  <c:v>0.16744307855912766</c:v>
                </c:pt>
                <c:pt idx="11">
                  <c:v>0.16770417388683795</c:v>
                </c:pt>
              </c:numCache>
            </c:numRef>
          </c:val>
        </c:ser>
        <c:ser>
          <c:idx val="2"/>
          <c:order val="2"/>
          <c:tx>
            <c:strRef>
              <c:f>'Day of Week'!$Z$24</c:f>
              <c:strCache>
                <c:ptCount val="1"/>
                <c:pt idx="0">
                  <c:v>Wednesday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'Day of Week'!$W$25:$W$36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Week'!$Z$25:$Z$36</c:f>
              <c:numCache>
                <c:formatCode>0%</c:formatCode>
                <c:ptCount val="12"/>
                <c:pt idx="0">
                  <c:v>0.18069526627218935</c:v>
                </c:pt>
                <c:pt idx="1">
                  <c:v>0.14050380004701088</c:v>
                </c:pt>
                <c:pt idx="2">
                  <c:v>0.13192802530168576</c:v>
                </c:pt>
                <c:pt idx="3">
                  <c:v>0.17873165614283273</c:v>
                </c:pt>
                <c:pt idx="4">
                  <c:v>0.15474377288164454</c:v>
                </c:pt>
                <c:pt idx="5">
                  <c:v>0.15795221417037841</c:v>
                </c:pt>
                <c:pt idx="6">
                  <c:v>0.19464229718227838</c:v>
                </c:pt>
                <c:pt idx="7">
                  <c:v>0.15202194496062296</c:v>
                </c:pt>
                <c:pt idx="8">
                  <c:v>0.15271493212669685</c:v>
                </c:pt>
                <c:pt idx="9">
                  <c:v>0.19196527184195614</c:v>
                </c:pt>
                <c:pt idx="10">
                  <c:v>0.12738974818859269</c:v>
                </c:pt>
                <c:pt idx="11">
                  <c:v>0.12312118586604384</c:v>
                </c:pt>
              </c:numCache>
            </c:numRef>
          </c:val>
        </c:ser>
        <c:ser>
          <c:idx val="3"/>
          <c:order val="3"/>
          <c:tx>
            <c:strRef>
              <c:f>'Day of Week'!$AA$24</c:f>
              <c:strCache>
                <c:ptCount val="1"/>
                <c:pt idx="0">
                  <c:v>Thursday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'Day of Week'!$W$25:$W$36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Week'!$AA$25:$AA$36</c:f>
              <c:numCache>
                <c:formatCode>0%</c:formatCode>
                <c:ptCount val="12"/>
                <c:pt idx="0">
                  <c:v>0.13702333990795529</c:v>
                </c:pt>
                <c:pt idx="1">
                  <c:v>0.1679072318420434</c:v>
                </c:pt>
                <c:pt idx="2">
                  <c:v>0.13914391869069917</c:v>
                </c:pt>
                <c:pt idx="3">
                  <c:v>0.18013836622942089</c:v>
                </c:pt>
                <c:pt idx="4">
                  <c:v>0.11900347186089852</c:v>
                </c:pt>
                <c:pt idx="5">
                  <c:v>0.11851291371872977</c:v>
                </c:pt>
                <c:pt idx="6">
                  <c:v>0.19995072346906778</c:v>
                </c:pt>
                <c:pt idx="7">
                  <c:v>0.1645872046721529</c:v>
                </c:pt>
                <c:pt idx="8">
                  <c:v>0.12445458952811894</c:v>
                </c:pt>
                <c:pt idx="9">
                  <c:v>0.16006069744436868</c:v>
                </c:pt>
                <c:pt idx="10">
                  <c:v>0.15872134087788772</c:v>
                </c:pt>
                <c:pt idx="11">
                  <c:v>0.14644390868680782</c:v>
                </c:pt>
              </c:numCache>
            </c:numRef>
          </c:val>
        </c:ser>
        <c:ser>
          <c:idx val="4"/>
          <c:order val="4"/>
          <c:tx>
            <c:strRef>
              <c:f>'Day of Week'!$AB$24</c:f>
              <c:strCache>
                <c:ptCount val="1"/>
                <c:pt idx="0">
                  <c:v>Friday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'Day of Week'!$W$25:$W$36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Week'!$AB$25:$AB$36</c:f>
              <c:numCache>
                <c:formatCode>0%</c:formatCode>
                <c:ptCount val="12"/>
                <c:pt idx="0">
                  <c:v>0.13166502301117686</c:v>
                </c:pt>
                <c:pt idx="1">
                  <c:v>0.16527853952832405</c:v>
                </c:pt>
                <c:pt idx="2">
                  <c:v>0.13361301317284369</c:v>
                </c:pt>
                <c:pt idx="3">
                  <c:v>0.13339108527285803</c:v>
                </c:pt>
                <c:pt idx="4">
                  <c:v>0.15801697143992358</c:v>
                </c:pt>
                <c:pt idx="5">
                  <c:v>0.11515870106164731</c:v>
                </c:pt>
                <c:pt idx="6">
                  <c:v>0.16194059938180352</c:v>
                </c:pt>
                <c:pt idx="7">
                  <c:v>0.13310768958499247</c:v>
                </c:pt>
                <c:pt idx="8">
                  <c:v>0.12702003878474466</c:v>
                </c:pt>
                <c:pt idx="9">
                  <c:v>9.8671763203134755E-2</c:v>
                </c:pt>
                <c:pt idx="10">
                  <c:v>0.1382700961057719</c:v>
                </c:pt>
                <c:pt idx="11">
                  <c:v>0.1165053115346945</c:v>
                </c:pt>
              </c:numCache>
            </c:numRef>
          </c:val>
        </c:ser>
        <c:ser>
          <c:idx val="5"/>
          <c:order val="5"/>
          <c:tx>
            <c:strRef>
              <c:f>'Day of Week'!$AC$24</c:f>
              <c:strCache>
                <c:ptCount val="1"/>
                <c:pt idx="0">
                  <c:v>Saturday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'Day of Week'!$W$25:$W$36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Week'!$AC$25:$AC$36</c:f>
              <c:numCache>
                <c:formatCode>0%</c:formatCode>
                <c:ptCount val="12"/>
                <c:pt idx="0">
                  <c:v>0.13162804076265613</c:v>
                </c:pt>
                <c:pt idx="1">
                  <c:v>0.16119250959805689</c:v>
                </c:pt>
                <c:pt idx="2">
                  <c:v>0.13760094574262291</c:v>
                </c:pt>
                <c:pt idx="3">
                  <c:v>0.13167044835903691</c:v>
                </c:pt>
                <c:pt idx="4">
                  <c:v>0.17455797629296074</c:v>
                </c:pt>
                <c:pt idx="5">
                  <c:v>0.11920715773380032</c:v>
                </c:pt>
                <c:pt idx="6">
                  <c:v>0.10525019038659679</c:v>
                </c:pt>
                <c:pt idx="7">
                  <c:v>0.12585169454030617</c:v>
                </c:pt>
                <c:pt idx="8">
                  <c:v>9.9183904330963149E-2</c:v>
                </c:pt>
                <c:pt idx="9">
                  <c:v>0.10375229296120934</c:v>
                </c:pt>
                <c:pt idx="10">
                  <c:v>0.16658598331838709</c:v>
                </c:pt>
                <c:pt idx="11">
                  <c:v>0.13177126497400737</c:v>
                </c:pt>
              </c:numCache>
            </c:numRef>
          </c:val>
        </c:ser>
        <c:ser>
          <c:idx val="6"/>
          <c:order val="6"/>
          <c:tx>
            <c:strRef>
              <c:f>'Day of Week'!$AD$24</c:f>
              <c:strCache>
                <c:ptCount val="1"/>
                <c:pt idx="0">
                  <c:v>Sunday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'Day of Week'!$W$25:$W$36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'Day of Week'!$AD$25:$AD$36</c:f>
              <c:numCache>
                <c:formatCode>0%</c:formatCode>
                <c:ptCount val="12"/>
                <c:pt idx="0">
                  <c:v>0.12964332675871137</c:v>
                </c:pt>
                <c:pt idx="1">
                  <c:v>0.1070947269450756</c:v>
                </c:pt>
                <c:pt idx="2">
                  <c:v>0.14893911014216846</c:v>
                </c:pt>
                <c:pt idx="3">
                  <c:v>0.12395738542664245</c:v>
                </c:pt>
                <c:pt idx="4">
                  <c:v>0.13148135885040727</c:v>
                </c:pt>
                <c:pt idx="5">
                  <c:v>0.10730360304843327</c:v>
                </c:pt>
                <c:pt idx="6">
                  <c:v>8.4341262375128789E-2</c:v>
                </c:pt>
                <c:pt idx="7">
                  <c:v>0.10479161136182638</c:v>
                </c:pt>
                <c:pt idx="8">
                  <c:v>0.12279815772462831</c:v>
                </c:pt>
                <c:pt idx="9">
                  <c:v>0.1174284259961776</c:v>
                </c:pt>
                <c:pt idx="10">
                  <c:v>0.1053354178736102</c:v>
                </c:pt>
                <c:pt idx="11">
                  <c:v>0.13823645747005198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95531248"/>
        <c:axId val="-1795533424"/>
        <c:axId val="-1844390464"/>
      </c:surface3DChart>
      <c:catAx>
        <c:axId val="-17955312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533424"/>
        <c:crosses val="autoZero"/>
        <c:auto val="1"/>
        <c:lblAlgn val="ctr"/>
        <c:lblOffset val="100"/>
        <c:noMultiLvlLbl val="0"/>
      </c:catAx>
      <c:valAx>
        <c:axId val="-1795533424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531248"/>
        <c:crosses val="autoZero"/>
        <c:crossBetween val="midCat"/>
      </c:valAx>
      <c:serAx>
        <c:axId val="-1844390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53342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Casual</a:t>
            </a:r>
            <a:r>
              <a:rPr lang="en-US" baseline="0"/>
              <a:t> and Member rider trips start time in a bike sharing program in Chicago, IL, for the period from June, 2021 to May, 2022</a:t>
            </a:r>
          </a:p>
          <a:p>
            <a:pPr>
              <a:defRPr/>
            </a:pPr>
            <a:r>
              <a:rPr lang="en-US" sz="1200" baseline="0"/>
              <a:t>Morning [5am; 12pm), afternoon [12pm; 5pm), evening [5pm; 00am), </a:t>
            </a:r>
            <a:r>
              <a:rPr lang="en-US" sz="1200" b="0" i="0" u="none" strike="noStrike" baseline="0">
                <a:effectLst/>
              </a:rPr>
              <a:t>night [00:00am; 5am)</a:t>
            </a:r>
            <a:endParaRPr lang="en-US" sz="1200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 of Day'!$C$45</c:f>
              <c:strCache>
                <c:ptCount val="1"/>
                <c:pt idx="0">
                  <c:v>Members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'Hour of Day'!$E$43:$H$43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'Hour of Day'!$E$45:$H$45</c:f>
              <c:numCache>
                <c:formatCode>0%</c:formatCode>
                <c:ptCount val="4"/>
                <c:pt idx="0">
                  <c:v>0.28118493653751603</c:v>
                </c:pt>
                <c:pt idx="1">
                  <c:v>0.31399968435684672</c:v>
                </c:pt>
                <c:pt idx="2">
                  <c:v>0.38122004172155011</c:v>
                </c:pt>
                <c:pt idx="3">
                  <c:v>2.3595337384087135E-2</c:v>
                </c:pt>
              </c:numCache>
            </c:numRef>
          </c:val>
        </c:ser>
        <c:ser>
          <c:idx val="1"/>
          <c:order val="1"/>
          <c:tx>
            <c:strRef>
              <c:f>'Hour of Day'!$C$44</c:f>
              <c:strCache>
                <c:ptCount val="1"/>
                <c:pt idx="0">
                  <c:v>Casuals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'Hour of Day'!$E$43:$H$43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'Hour of Day'!$E$44:$H$44</c:f>
              <c:numCache>
                <c:formatCode>0%</c:formatCode>
                <c:ptCount val="4"/>
                <c:pt idx="0">
                  <c:v>0.18214809879107285</c:v>
                </c:pt>
                <c:pt idx="1">
                  <c:v>0.36306838951319081</c:v>
                </c:pt>
                <c:pt idx="2">
                  <c:v>0.40308988301519366</c:v>
                </c:pt>
                <c:pt idx="3">
                  <c:v>5.1693628680542669E-2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95527440"/>
        <c:axId val="-1795532336"/>
      </c:barChart>
      <c:catAx>
        <c:axId val="-179552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532336"/>
        <c:crosses val="autoZero"/>
        <c:auto val="1"/>
        <c:lblAlgn val="ctr"/>
        <c:lblOffset val="100"/>
        <c:noMultiLvlLbl val="0"/>
      </c:catAx>
      <c:valAx>
        <c:axId val="-17955323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-17955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trips lasting at most 5 minutes</a:t>
            </a:r>
            <a:endParaRPr lang="en-US"/>
          </a:p>
        </c:rich>
      </c:tx>
      <c:layout>
        <c:manualLayout>
          <c:xMode val="edge"/>
          <c:yMode val="edge"/>
          <c:x val="0.172666666666666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trips'!$A$40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'All trips'!$B$39:$C$39</c:f>
              <c:strCache>
                <c:ptCount val="2"/>
                <c:pt idx="0">
                  <c:v>Casuals</c:v>
                </c:pt>
                <c:pt idx="1">
                  <c:v>Members</c:v>
                </c:pt>
              </c:strCache>
            </c:strRef>
          </c:cat>
          <c:val>
            <c:numRef>
              <c:f>'All trips'!$B$40:$C$40</c:f>
              <c:numCache>
                <c:formatCode>0%</c:formatCode>
                <c:ptCount val="2"/>
                <c:pt idx="0">
                  <c:v>9.776603815443613E-2</c:v>
                </c:pt>
                <c:pt idx="1">
                  <c:v>0.25340316469296648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44629664"/>
        <c:axId val="-1844626944"/>
      </c:barChart>
      <c:catAx>
        <c:axId val="-18446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626944"/>
        <c:crosses val="autoZero"/>
        <c:auto val="1"/>
        <c:lblAlgn val="ctr"/>
        <c:lblOffset val="100"/>
        <c:noMultiLvlLbl val="0"/>
      </c:catAx>
      <c:valAx>
        <c:axId val="-18446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6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Casual rider trips start time in a bike sharing program in Chicago, IL, for the period from June, 2021 to May, 2022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Morning [5am; 12pm), afternoon [12pm; 5pm), evening [5pm; 00am), </a:t>
            </a:r>
            <a:r>
              <a:rPr lang="en-US" sz="1400" b="0" i="0" u="none" strike="noStrike" baseline="0">
                <a:effectLst/>
              </a:rPr>
              <a:t>night [00:00am; 5am)</a:t>
            </a:r>
            <a:endParaRPr lang="en-US" sz="1400">
              <a:effectLst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8.6299357251171188E-2"/>
          <c:y val="1.4785411113117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 of Day'!$E$27</c:f>
              <c:strCache>
                <c:ptCount val="1"/>
                <c:pt idx="0">
                  <c:v>Morning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'Hour of Day'!$C$28:$C$39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'Hour of Day'!$E$28:$E$39</c:f>
              <c:numCache>
                <c:formatCode>0%</c:formatCode>
                <c:ptCount val="12"/>
                <c:pt idx="0">
                  <c:v>0.16026319258158864</c:v>
                </c:pt>
                <c:pt idx="1">
                  <c:v>0.16550818704823719</c:v>
                </c:pt>
                <c:pt idx="2">
                  <c:v>0.17890355746953079</c:v>
                </c:pt>
                <c:pt idx="3">
                  <c:v>0.18962645908532588</c:v>
                </c:pt>
                <c:pt idx="4">
                  <c:v>0.2234700443258186</c:v>
                </c:pt>
                <c:pt idx="5">
                  <c:v>0.21824394842271824</c:v>
                </c:pt>
                <c:pt idx="6">
                  <c:v>0.21729607051434302</c:v>
                </c:pt>
                <c:pt idx="7">
                  <c:v>0.21889423549052342</c:v>
                </c:pt>
                <c:pt idx="8">
                  <c:v>0.20760835178740905</c:v>
                </c:pt>
                <c:pt idx="9">
                  <c:v>0.17547000895255147</c:v>
                </c:pt>
                <c:pt idx="10">
                  <c:v>0.19280303964866399</c:v>
                </c:pt>
                <c:pt idx="11">
                  <c:v>0.1782560146178053</c:v>
                </c:pt>
              </c:numCache>
            </c:numRef>
          </c:val>
        </c:ser>
        <c:ser>
          <c:idx val="1"/>
          <c:order val="1"/>
          <c:tx>
            <c:strRef>
              <c:f>'Hour of Day'!$F$27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'Hour of Day'!$C$28:$C$39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'Hour of Day'!$F$28:$F$39</c:f>
              <c:numCache>
                <c:formatCode>0%</c:formatCode>
                <c:ptCount val="12"/>
                <c:pt idx="0">
                  <c:v>0.32793624669138993</c:v>
                </c:pt>
                <c:pt idx="1">
                  <c:v>0.34718395043516742</c:v>
                </c:pt>
                <c:pt idx="2">
                  <c:v>0.35366111941879047</c:v>
                </c:pt>
                <c:pt idx="3">
                  <c:v>0.35813056223295631</c:v>
                </c:pt>
                <c:pt idx="4">
                  <c:v>0.37860445164672801</c:v>
                </c:pt>
                <c:pt idx="5">
                  <c:v>0.41352725313941352</c:v>
                </c:pt>
                <c:pt idx="6">
                  <c:v>0.42052621856279526</c:v>
                </c:pt>
                <c:pt idx="7">
                  <c:v>0.38318766571737212</c:v>
                </c:pt>
                <c:pt idx="8">
                  <c:v>0.41600759253400821</c:v>
                </c:pt>
                <c:pt idx="9">
                  <c:v>0.45129305248222157</c:v>
                </c:pt>
                <c:pt idx="10">
                  <c:v>0.40029853692235573</c:v>
                </c:pt>
                <c:pt idx="11">
                  <c:v>0.37621561262815956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5530704"/>
        <c:axId val="-1795539408"/>
      </c:barChart>
      <c:lineChart>
        <c:grouping val="standard"/>
        <c:varyColors val="0"/>
        <c:ser>
          <c:idx val="2"/>
          <c:order val="2"/>
          <c:tx>
            <c:strRef>
              <c:f>'Hour of Day'!$G$27</c:f>
              <c:strCache>
                <c:ptCount val="1"/>
                <c:pt idx="0">
                  <c:v>Evening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'Hour of Day'!$C$28:$C$39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'Hour of Day'!$G$28:$G$39</c:f>
              <c:numCache>
                <c:formatCode>0%</c:formatCode>
                <c:ptCount val="12"/>
                <c:pt idx="0">
                  <c:v>0.44805081455040308</c:v>
                </c:pt>
                <c:pt idx="1">
                  <c:v>0.42869154742587401</c:v>
                </c:pt>
                <c:pt idx="2">
                  <c:v>0.4118783413450739</c:v>
                </c:pt>
                <c:pt idx="3">
                  <c:v>0.40537516107397725</c:v>
                </c:pt>
                <c:pt idx="4">
                  <c:v>0.3451753967875697</c:v>
                </c:pt>
                <c:pt idx="5">
                  <c:v>0.32766050567282767</c:v>
                </c:pt>
                <c:pt idx="6">
                  <c:v>0.31897711978465682</c:v>
                </c:pt>
                <c:pt idx="7">
                  <c:v>0.32750662869488362</c:v>
                </c:pt>
                <c:pt idx="8">
                  <c:v>0.33913318570072759</c:v>
                </c:pt>
                <c:pt idx="9">
                  <c:v>0.34832181888819447</c:v>
                </c:pt>
                <c:pt idx="10">
                  <c:v>0.37017344748464137</c:v>
                </c:pt>
                <c:pt idx="11">
                  <c:v>0.40427875342604813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'Hour of Day'!$H$27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'Hour of Day'!$C$28:$C$39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'Hour of Day'!$H$28:$H$39</c:f>
              <c:numCache>
                <c:formatCode>0%</c:formatCode>
                <c:ptCount val="12"/>
                <c:pt idx="0">
                  <c:v>6.3749746176618327E-2</c:v>
                </c:pt>
                <c:pt idx="1">
                  <c:v>5.8616315090721342E-2</c:v>
                </c:pt>
                <c:pt idx="2">
                  <c:v>5.555698176660484E-2</c:v>
                </c:pt>
                <c:pt idx="3">
                  <c:v>4.6867817607740593E-2</c:v>
                </c:pt>
                <c:pt idx="4">
                  <c:v>5.2750107239883708E-2</c:v>
                </c:pt>
                <c:pt idx="5">
                  <c:v>4.0568292765040571E-2</c:v>
                </c:pt>
                <c:pt idx="6">
                  <c:v>4.3200591138204944E-2</c:v>
                </c:pt>
                <c:pt idx="7">
                  <c:v>7.041147009722086E-2</c:v>
                </c:pt>
                <c:pt idx="8">
                  <c:v>3.7250869977855108E-2</c:v>
                </c:pt>
                <c:pt idx="9">
                  <c:v>2.4915119677032482E-2</c:v>
                </c:pt>
                <c:pt idx="10">
                  <c:v>3.6724975944338899E-2</c:v>
                </c:pt>
                <c:pt idx="11">
                  <c:v>4.1249619327987007E-2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5530704"/>
        <c:axId val="-1795539408"/>
      </c:lineChart>
      <c:dateAx>
        <c:axId val="-17955307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539408"/>
        <c:crosses val="autoZero"/>
        <c:auto val="1"/>
        <c:lblOffset val="100"/>
        <c:baseTimeUnit val="months"/>
      </c:dateAx>
      <c:valAx>
        <c:axId val="-17955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53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Member rider trips start time in a bike sharing program in Chicago, IL, for the period from June, 2021 to May, 2022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Morning [5am; 12pm), afternoon [12pm; 5pm), evening [5pm; 00am), night [00:00am; 5am)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 of Day'!$M$27</c:f>
              <c:strCache>
                <c:ptCount val="1"/>
                <c:pt idx="0">
                  <c:v>Morning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'Hour of Day'!$K$28:$K$39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'Hour of Day'!$M$28:$M$39</c:f>
              <c:numCache>
                <c:formatCode>0%</c:formatCode>
                <c:ptCount val="12"/>
                <c:pt idx="0">
                  <c:v>0.25749506903353059</c:v>
                </c:pt>
                <c:pt idx="1">
                  <c:v>0.258740108125049</c:v>
                </c:pt>
                <c:pt idx="2">
                  <c:v>0.27190100408388862</c:v>
                </c:pt>
                <c:pt idx="3">
                  <c:v>0.2773166011659004</c:v>
                </c:pt>
                <c:pt idx="4">
                  <c:v>0.29114911973663049</c:v>
                </c:pt>
                <c:pt idx="5">
                  <c:v>0.31143474496283063</c:v>
                </c:pt>
                <c:pt idx="6">
                  <c:v>0.31872956143887471</c:v>
                </c:pt>
                <c:pt idx="7">
                  <c:v>0.31149898239093887</c:v>
                </c:pt>
                <c:pt idx="8">
                  <c:v>0.32306480284421463</c:v>
                </c:pt>
                <c:pt idx="9">
                  <c:v>0.30477416132842888</c:v>
                </c:pt>
                <c:pt idx="10">
                  <c:v>0.30274508559048308</c:v>
                </c:pt>
                <c:pt idx="11">
                  <c:v>0.26674451894824081</c:v>
                </c:pt>
              </c:numCache>
            </c:numRef>
          </c:val>
        </c:ser>
        <c:ser>
          <c:idx val="1"/>
          <c:order val="1"/>
          <c:tx>
            <c:strRef>
              <c:f>'Hour of Day'!$N$27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'Hour of Day'!$K$28:$K$39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'Hour of Day'!$N$28:$N$39</c:f>
              <c:numCache>
                <c:formatCode>0%</c:formatCode>
                <c:ptCount val="12"/>
                <c:pt idx="0">
                  <c:v>0.28630424063116372</c:v>
                </c:pt>
                <c:pt idx="1">
                  <c:v>0.29687769333228864</c:v>
                </c:pt>
                <c:pt idx="2">
                  <c:v>0.3032479196732889</c:v>
                </c:pt>
                <c:pt idx="3">
                  <c:v>0.30966298564281486</c:v>
                </c:pt>
                <c:pt idx="4">
                  <c:v>0.31688062285373719</c:v>
                </c:pt>
                <c:pt idx="5">
                  <c:v>0.34087381139964273</c:v>
                </c:pt>
                <c:pt idx="6">
                  <c:v>0.35378309367020561</c:v>
                </c:pt>
                <c:pt idx="7">
                  <c:v>0.35089815060614105</c:v>
                </c:pt>
                <c:pt idx="8">
                  <c:v>0.34067954104718812</c:v>
                </c:pt>
                <c:pt idx="9">
                  <c:v>0.33830181612131804</c:v>
                </c:pt>
                <c:pt idx="10">
                  <c:v>0.31910131976794942</c:v>
                </c:pt>
                <c:pt idx="11">
                  <c:v>0.31981277781963385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5530160"/>
        <c:axId val="-1795540496"/>
      </c:barChart>
      <c:lineChart>
        <c:grouping val="standard"/>
        <c:varyColors val="0"/>
        <c:ser>
          <c:idx val="2"/>
          <c:order val="2"/>
          <c:tx>
            <c:strRef>
              <c:f>'Hour of Day'!$O$27</c:f>
              <c:strCache>
                <c:ptCount val="1"/>
                <c:pt idx="0">
                  <c:v>Evening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'Hour of Day'!$K$28:$K$39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'Hour of Day'!$O$28:$O$39</c:f>
              <c:numCache>
                <c:formatCode>0%</c:formatCode>
                <c:ptCount val="12"/>
                <c:pt idx="0">
                  <c:v>0.42912557527942141</c:v>
                </c:pt>
                <c:pt idx="1">
                  <c:v>0.41525111650865781</c:v>
                </c:pt>
                <c:pt idx="2">
                  <c:v>0.39810237356833605</c:v>
                </c:pt>
                <c:pt idx="3">
                  <c:v>0.39025078382362877</c:v>
                </c:pt>
                <c:pt idx="4">
                  <c:v>0.3654441049315561</c:v>
                </c:pt>
                <c:pt idx="5">
                  <c:v>0.32923547352902172</c:v>
                </c:pt>
                <c:pt idx="6">
                  <c:v>0.30698158849616985</c:v>
                </c:pt>
                <c:pt idx="7">
                  <c:v>0.31829041677727637</c:v>
                </c:pt>
                <c:pt idx="8">
                  <c:v>0.3205801551389787</c:v>
                </c:pt>
                <c:pt idx="9">
                  <c:v>0.34343036600943116</c:v>
                </c:pt>
                <c:pt idx="10">
                  <c:v>0.35944828461910844</c:v>
                </c:pt>
                <c:pt idx="11">
                  <c:v>0.39128305582761996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'Hour of Day'!$P$27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'Hour of Day'!$K$28:$K$39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'Hour of Day'!$P$28:$P$39</c:f>
              <c:numCache>
                <c:formatCode>0%</c:formatCode>
                <c:ptCount val="12"/>
                <c:pt idx="0">
                  <c:v>2.7075115055884287E-2</c:v>
                </c:pt>
                <c:pt idx="1">
                  <c:v>2.9131082034004545E-2</c:v>
                </c:pt>
                <c:pt idx="2">
                  <c:v>2.6748702674486445E-2</c:v>
                </c:pt>
                <c:pt idx="3">
                  <c:v>2.2769629367655999E-2</c:v>
                </c:pt>
                <c:pt idx="4">
                  <c:v>2.6526152478076191E-2</c:v>
                </c:pt>
                <c:pt idx="5">
                  <c:v>1.8455970108504881E-2</c:v>
                </c:pt>
                <c:pt idx="6">
                  <c:v>2.0505756394749809E-2</c:v>
                </c:pt>
                <c:pt idx="7">
                  <c:v>1.9312450225643749E-2</c:v>
                </c:pt>
                <c:pt idx="8">
                  <c:v>1.5675500969618616E-2</c:v>
                </c:pt>
                <c:pt idx="9">
                  <c:v>1.3493656540821913E-2</c:v>
                </c:pt>
                <c:pt idx="10">
                  <c:v>1.8705310022459069E-2</c:v>
                </c:pt>
                <c:pt idx="11">
                  <c:v>2.2159647404505389E-2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5530160"/>
        <c:axId val="-1795540496"/>
      </c:lineChart>
      <c:dateAx>
        <c:axId val="-17955301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540496"/>
        <c:crosses val="autoZero"/>
        <c:auto val="1"/>
        <c:lblOffset val="100"/>
        <c:baseTimeUnit val="months"/>
      </c:dateAx>
      <c:valAx>
        <c:axId val="-17955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53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trips performed by Casual and Member riders in a bike sharing program in Chicago, IL, from June, 2021 to May, 2022. All trips duration &gt; 5 minutes.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'Trips &gt; 5min'!$A$2:$A$3</c:f>
              <c:strCache>
                <c:ptCount val="2"/>
                <c:pt idx="0">
                  <c:v>Casuals</c:v>
                </c:pt>
                <c:pt idx="1">
                  <c:v>Members</c:v>
                </c:pt>
              </c:strCache>
            </c:strRef>
          </c:cat>
          <c:val>
            <c:numRef>
              <c:f>'Trips &gt; 5min'!$C$2:$C$3</c:f>
              <c:numCache>
                <c:formatCode>0%</c:formatCode>
                <c:ptCount val="2"/>
                <c:pt idx="0">
                  <c:v>0.47960310219218283</c:v>
                </c:pt>
                <c:pt idx="1">
                  <c:v>0.52039689780781717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Trips durations for Casuals and Members in a bike sharing program in Chicago, IL, from June, 2021 to May, 2022</a:t>
            </a:r>
          </a:p>
        </c:rich>
      </c:tx>
      <c:layout>
        <c:manualLayout>
          <c:xMode val="edge"/>
          <c:yMode val="edge"/>
          <c:x val="0.11465887159605066"/>
          <c:y val="2.777773361926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'Trips &gt; 5min'!$U$1</c:f>
              <c:strCache>
                <c:ptCount val="1"/>
                <c:pt idx="0">
                  <c:v>Members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'Trips &gt; 5min'!$Q$2:$Q$5</c:f>
              <c:strCache>
                <c:ptCount val="4"/>
                <c:pt idx="0">
                  <c:v>&lt; 1h</c:v>
                </c:pt>
                <c:pt idx="1">
                  <c:v>1h &lt;= trips &lt; 2h</c:v>
                </c:pt>
                <c:pt idx="2">
                  <c:v>2h &lt;= trips &lt; 3h</c:v>
                </c:pt>
                <c:pt idx="3">
                  <c:v>&gt;= 3h</c:v>
                </c:pt>
              </c:strCache>
            </c:strRef>
          </c:cat>
          <c:val>
            <c:numRef>
              <c:f>'Trips &gt; 5min'!$U$2:$U$5</c:f>
              <c:numCache>
                <c:formatCode>0%</c:formatCode>
                <c:ptCount val="4"/>
                <c:pt idx="0">
                  <c:v>0.99074315752414366</c:v>
                </c:pt>
                <c:pt idx="1">
                  <c:v>7.4155907484182437E-3</c:v>
                </c:pt>
                <c:pt idx="2">
                  <c:v>8.6650115634655191E-4</c:v>
                </c:pt>
                <c:pt idx="3">
                  <c:v>9.7475057109153856E-4</c:v>
                </c:pt>
              </c:numCache>
            </c:numRef>
          </c:val>
        </c:ser>
        <c:ser>
          <c:idx val="0"/>
          <c:order val="1"/>
          <c:tx>
            <c:strRef>
              <c:f>'Trips &gt; 5min'!$T$1</c:f>
              <c:strCache>
                <c:ptCount val="1"/>
                <c:pt idx="0">
                  <c:v>Casuals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'Trips &gt; 5min'!$Q$2:$Q$5</c:f>
              <c:strCache>
                <c:ptCount val="4"/>
                <c:pt idx="0">
                  <c:v>&lt; 1h</c:v>
                </c:pt>
                <c:pt idx="1">
                  <c:v>1h &lt;= trips &lt; 2h</c:v>
                </c:pt>
                <c:pt idx="2">
                  <c:v>2h &lt;= trips &lt; 3h</c:v>
                </c:pt>
                <c:pt idx="3">
                  <c:v>&gt;= 3h</c:v>
                </c:pt>
              </c:strCache>
            </c:strRef>
          </c:cat>
          <c:val>
            <c:numRef>
              <c:f>'Trips &gt; 5min'!$T$2:$T$5</c:f>
              <c:numCache>
                <c:formatCode>0%</c:formatCode>
                <c:ptCount val="4"/>
                <c:pt idx="0">
                  <c:v>0.8926828786363592</c:v>
                </c:pt>
                <c:pt idx="1">
                  <c:v>8.0230149521445748E-2</c:v>
                </c:pt>
                <c:pt idx="2">
                  <c:v>1.7715673241687734E-2</c:v>
                </c:pt>
                <c:pt idx="3">
                  <c:v>9.3712986005073697E-3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44628032"/>
        <c:axId val="-1844626400"/>
      </c:barChart>
      <c:catAx>
        <c:axId val="-184462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626400"/>
        <c:crosses val="autoZero"/>
        <c:auto val="1"/>
        <c:lblAlgn val="ctr"/>
        <c:lblOffset val="100"/>
        <c:noMultiLvlLbl val="0"/>
      </c:catAx>
      <c:valAx>
        <c:axId val="-1844626400"/>
        <c:scaling>
          <c:orientation val="minMax"/>
          <c:max val="1"/>
        </c:scaling>
        <c:delete val="1"/>
        <c:axPos val="l"/>
        <c:numFmt formatCode="0%" sourceLinked="1"/>
        <c:majorTickMark val="out"/>
        <c:minorTickMark val="none"/>
        <c:tickLblPos val="nextTo"/>
        <c:crossAx val="-18446280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Trips durations in (5min; 120min] for Casuals and Members in a bike sharing program in Chicago, IL, from June, 2021 to May, 2022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Casuals do not sum to 100%, the remaining</a:t>
            </a:r>
            <a:r>
              <a:rPr lang="en-US" baseline="0"/>
              <a:t> are causal trips &gt; 120min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'Trips &gt; 5min'!$M$40</c:f>
              <c:strCache>
                <c:ptCount val="1"/>
                <c:pt idx="0">
                  <c:v>Members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'Trips &gt; 5min'!$I$41:$I$47</c:f>
              <c:strCache>
                <c:ptCount val="7"/>
                <c:pt idx="0">
                  <c:v>&lt;  10min</c:v>
                </c:pt>
                <c:pt idx="1">
                  <c:v>10min &lt;= trips &lt; 20min</c:v>
                </c:pt>
                <c:pt idx="2">
                  <c:v>20min &lt;= trips &lt; 30min</c:v>
                </c:pt>
                <c:pt idx="3">
                  <c:v>30min &lt;= trips &lt;  40 min</c:v>
                </c:pt>
                <c:pt idx="4">
                  <c:v>40min &lt;= trips &lt;  50min</c:v>
                </c:pt>
                <c:pt idx="5">
                  <c:v>50min &lt;= trips &lt;  60min</c:v>
                </c:pt>
                <c:pt idx="6">
                  <c:v>60min &lt;= trips &lt;= 120min</c:v>
                </c:pt>
              </c:strCache>
            </c:strRef>
          </c:cat>
          <c:val>
            <c:numRef>
              <c:f>'Trips &gt; 5min'!$M$41:$M$47</c:f>
              <c:numCache>
                <c:formatCode>0%</c:formatCode>
                <c:ptCount val="7"/>
                <c:pt idx="0">
                  <c:v>0.34672843965044542</c:v>
                </c:pt>
                <c:pt idx="1">
                  <c:v>0.42098450313518632</c:v>
                </c:pt>
                <c:pt idx="2">
                  <c:v>0.13938629663577007</c:v>
                </c:pt>
                <c:pt idx="3">
                  <c:v>5.6714094073799799E-2</c:v>
                </c:pt>
                <c:pt idx="4">
                  <c:v>2.1882568606860383E-2</c:v>
                </c:pt>
                <c:pt idx="5">
                  <c:v>6.0867533066655335E-3</c:v>
                </c:pt>
                <c:pt idx="6">
                  <c:v>2.7016828231447364E-3</c:v>
                </c:pt>
              </c:numCache>
            </c:numRef>
          </c:val>
        </c:ser>
        <c:ser>
          <c:idx val="0"/>
          <c:order val="1"/>
          <c:tx>
            <c:strRef>
              <c:f>'Trips &gt; 5min'!$L$40</c:f>
              <c:strCache>
                <c:ptCount val="1"/>
                <c:pt idx="0">
                  <c:v>Casuals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'Trips &gt; 5min'!$I$41:$I$47</c:f>
              <c:strCache>
                <c:ptCount val="7"/>
                <c:pt idx="0">
                  <c:v>&lt;  10min</c:v>
                </c:pt>
                <c:pt idx="1">
                  <c:v>10min &lt;= trips &lt; 20min</c:v>
                </c:pt>
                <c:pt idx="2">
                  <c:v>20min &lt;= trips &lt; 30min</c:v>
                </c:pt>
                <c:pt idx="3">
                  <c:v>30min &lt;= trips &lt;  40 min</c:v>
                </c:pt>
                <c:pt idx="4">
                  <c:v>40min &lt;= trips &lt;  50min</c:v>
                </c:pt>
                <c:pt idx="5">
                  <c:v>50min &lt;= trips &lt;  60min</c:v>
                </c:pt>
                <c:pt idx="6">
                  <c:v>60min &lt;= trips &lt;= 120min</c:v>
                </c:pt>
              </c:strCache>
            </c:strRef>
          </c:cat>
          <c:val>
            <c:numRef>
              <c:f>'Trips &gt; 5min'!$L$41:$L$47</c:f>
              <c:numCache>
                <c:formatCode>0%</c:formatCode>
                <c:ptCount val="7"/>
                <c:pt idx="0">
                  <c:v>0.18540395818536884</c:v>
                </c:pt>
                <c:pt idx="1">
                  <c:v>0.35944918235776474</c:v>
                </c:pt>
                <c:pt idx="2">
                  <c:v>0.18067659524486457</c:v>
                </c:pt>
                <c:pt idx="3">
                  <c:v>9.1369886923103105E-2</c:v>
                </c:pt>
                <c:pt idx="4">
                  <c:v>5.0340679690836061E-2</c:v>
                </c:pt>
                <c:pt idx="5">
                  <c:v>3.2423024612145475E-2</c:v>
                </c:pt>
                <c:pt idx="6">
                  <c:v>2.2986411232824681E-2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44625856"/>
        <c:axId val="-1844625312"/>
      </c:barChart>
      <c:catAx>
        <c:axId val="-1844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625312"/>
        <c:crosses val="autoZero"/>
        <c:auto val="1"/>
        <c:lblAlgn val="ctr"/>
        <c:lblOffset val="100"/>
        <c:noMultiLvlLbl val="0"/>
      </c:catAx>
      <c:valAx>
        <c:axId val="-1844625312"/>
        <c:scaling>
          <c:orientation val="minMax"/>
          <c:max val="0.70000000000000007"/>
        </c:scaling>
        <c:delete val="1"/>
        <c:axPos val="l"/>
        <c:numFmt formatCode="0%" sourceLinked="1"/>
        <c:majorTickMark val="out"/>
        <c:minorTickMark val="none"/>
        <c:tickLblPos val="nextTo"/>
        <c:crossAx val="-184462585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Trips by Casuals and Members in a bike sharing program in Chicago, IL, by month from June, 2021 to May, 2022.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5221695648699654"/>
          <c:y val="1.5571768995872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'Trips &gt; 5min'!$G$81</c:f>
              <c:strCache>
                <c:ptCount val="1"/>
                <c:pt idx="0">
                  <c:v>Members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'Trips &gt; 5min'!$C$82:$C$93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5min'!$G$82:$G$93</c:f>
              <c:numCache>
                <c:formatCode>0%</c:formatCode>
                <c:ptCount val="12"/>
                <c:pt idx="0">
                  <c:v>0.12310082977728948</c:v>
                </c:pt>
                <c:pt idx="1">
                  <c:v>0.12912030657852938</c:v>
                </c:pt>
                <c:pt idx="2">
                  <c:v>0.1317891099065413</c:v>
                </c:pt>
                <c:pt idx="3">
                  <c:v>0.12729473584107773</c:v>
                </c:pt>
                <c:pt idx="4">
                  <c:v>0.10694131667708694</c:v>
                </c:pt>
                <c:pt idx="5">
                  <c:v>6.4846963654500239E-2</c:v>
                </c:pt>
                <c:pt idx="6">
                  <c:v>4.5167321221539006E-2</c:v>
                </c:pt>
                <c:pt idx="7">
                  <c:v>2.2865918430525121E-2</c:v>
                </c:pt>
                <c:pt idx="8">
                  <c:v>2.5041023493158031E-2</c:v>
                </c:pt>
                <c:pt idx="9">
                  <c:v>5.2669410334075906E-2</c:v>
                </c:pt>
                <c:pt idx="10">
                  <c:v>6.3739177587717438E-2</c:v>
                </c:pt>
                <c:pt idx="11">
                  <c:v>0.10742388649795945</c:v>
                </c:pt>
              </c:numCache>
            </c:numRef>
          </c:val>
        </c:ser>
        <c:ser>
          <c:idx val="0"/>
          <c:order val="1"/>
          <c:tx>
            <c:strRef>
              <c:f>'Trips &gt; 5min'!$F$81</c:f>
              <c:strCache>
                <c:ptCount val="1"/>
                <c:pt idx="0">
                  <c:v>Casuals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'Trips &gt; 5min'!$C$82:$C$93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5min'!$F$82:$F$93</c:f>
              <c:numCache>
                <c:formatCode>0%</c:formatCode>
                <c:ptCount val="12"/>
                <c:pt idx="0">
                  <c:v>0.15406987912923872</c:v>
                </c:pt>
                <c:pt idx="1">
                  <c:v>0.18603734688075277</c:v>
                </c:pt>
                <c:pt idx="2">
                  <c:v>0.17104019548329094</c:v>
                </c:pt>
                <c:pt idx="3">
                  <c:v>0.14567171584668262</c:v>
                </c:pt>
                <c:pt idx="4">
                  <c:v>9.2125672220801272E-2</c:v>
                </c:pt>
                <c:pt idx="5">
                  <c:v>3.260579622008556E-2</c:v>
                </c:pt>
                <c:pt idx="6">
                  <c:v>2.0798091710731274E-2</c:v>
                </c:pt>
                <c:pt idx="7">
                  <c:v>5.5890789298914459E-3</c:v>
                </c:pt>
                <c:pt idx="8">
                  <c:v>6.9398324648480255E-3</c:v>
                </c:pt>
                <c:pt idx="9">
                  <c:v>3.2493279164146467E-2</c:v>
                </c:pt>
                <c:pt idx="10">
                  <c:v>4.4491988236753446E-2</c:v>
                </c:pt>
                <c:pt idx="11">
                  <c:v>0.10813712371277744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42442048"/>
        <c:axId val="-2042437696"/>
      </c:barChart>
      <c:dateAx>
        <c:axId val="-20424420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437696"/>
        <c:crosses val="autoZero"/>
        <c:auto val="1"/>
        <c:lblOffset val="100"/>
        <c:baseTimeUnit val="months"/>
      </c:dateAx>
      <c:valAx>
        <c:axId val="-20424376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-204244204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Trips durations for Casuals and Members in a bike sharing program in Chicago, IL, from June, 2021 to May, 2022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'Trips &gt; 5min'!$M$55</c:f>
              <c:strCache>
                <c:ptCount val="1"/>
                <c:pt idx="0">
                  <c:v>Members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'Trips &gt; 5min'!$I$56:$I$60</c:f>
              <c:strCache>
                <c:ptCount val="5"/>
                <c:pt idx="0">
                  <c:v>&lt; 15min</c:v>
                </c:pt>
                <c:pt idx="1">
                  <c:v>15min &lt;= trips &lt; 30min</c:v>
                </c:pt>
                <c:pt idx="2">
                  <c:v>30min &lt;= trips &lt; 45min</c:v>
                </c:pt>
                <c:pt idx="3">
                  <c:v>45min &lt;= trips &lt; 60min</c:v>
                </c:pt>
                <c:pt idx="4">
                  <c:v>&gt;= 60min</c:v>
                </c:pt>
              </c:strCache>
            </c:strRef>
          </c:cat>
          <c:val>
            <c:numRef>
              <c:f>'Trips &gt; 5min'!$M$56:$M$60</c:f>
              <c:numCache>
                <c:formatCode>0%</c:formatCode>
                <c:ptCount val="5"/>
                <c:pt idx="0">
                  <c:v>0.61893019227928758</c:v>
                </c:pt>
                <c:pt idx="1">
                  <c:v>0.28816904714211428</c:v>
                </c:pt>
                <c:pt idx="2">
                  <c:v>7.1362667913052458E-2</c:v>
                </c:pt>
                <c:pt idx="3">
                  <c:v>1.3320748074273261E-2</c:v>
                </c:pt>
                <c:pt idx="4">
                  <c:v>8.2173445912724664E-3</c:v>
                </c:pt>
              </c:numCache>
            </c:numRef>
          </c:val>
        </c:ser>
        <c:ser>
          <c:idx val="0"/>
          <c:order val="1"/>
          <c:tx>
            <c:strRef>
              <c:f>'Trips &gt; 5min'!$L$55</c:f>
              <c:strCache>
                <c:ptCount val="1"/>
                <c:pt idx="0">
                  <c:v>Casuals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'Trips &gt; 5min'!$I$56:$I$60</c:f>
              <c:strCache>
                <c:ptCount val="5"/>
                <c:pt idx="0">
                  <c:v>&lt; 15min</c:v>
                </c:pt>
                <c:pt idx="1">
                  <c:v>15min &lt;= trips &lt; 30min</c:v>
                </c:pt>
                <c:pt idx="2">
                  <c:v>30min &lt;= trips &lt; 45min</c:v>
                </c:pt>
                <c:pt idx="3">
                  <c:v>45min &lt;= trips &lt; 60min</c:v>
                </c:pt>
                <c:pt idx="4">
                  <c:v>&gt;= 60min</c:v>
                </c:pt>
              </c:strCache>
            </c:strRef>
          </c:cat>
          <c:val>
            <c:numRef>
              <c:f>'Trips &gt; 5min'!$L$56:$L$60</c:f>
              <c:numCache>
                <c:formatCode>0%</c:formatCode>
                <c:ptCount val="5"/>
                <c:pt idx="0">
                  <c:v>0.39649363921872549</c:v>
                </c:pt>
                <c:pt idx="1">
                  <c:v>0.32903609656927263</c:v>
                </c:pt>
                <c:pt idx="2">
                  <c:v>0.11982188275612998</c:v>
                </c:pt>
                <c:pt idx="3">
                  <c:v>5.4311708469954652E-2</c:v>
                </c:pt>
                <c:pt idx="4">
                  <c:v>0.10033667298591725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96721520"/>
        <c:axId val="-1796709008"/>
      </c:barChart>
      <c:catAx>
        <c:axId val="-17967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09008"/>
        <c:crosses val="autoZero"/>
        <c:auto val="1"/>
        <c:lblAlgn val="ctr"/>
        <c:lblOffset val="100"/>
        <c:noMultiLvlLbl val="0"/>
      </c:catAx>
      <c:valAx>
        <c:axId val="-179670900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-17967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</a:t>
            </a:r>
            <a:r>
              <a:rPr lang="en-US" baseline="0"/>
              <a:t> durations in range (5min;15min)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'Trips &gt; 5min'!$H$132</c:f>
              <c:strCache>
                <c:ptCount val="1"/>
                <c:pt idx="0">
                  <c:v>Members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'Trips &gt; 5min'!$D$133:$D$144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5min'!$H$133:$H$144</c:f>
              <c:numCache>
                <c:formatCode>0%</c:formatCode>
                <c:ptCount val="12"/>
                <c:pt idx="0">
                  <c:v>0.56796515450361607</c:v>
                </c:pt>
                <c:pt idx="1">
                  <c:v>0.58040821123560293</c:v>
                </c:pt>
                <c:pt idx="2">
                  <c:v>0.59118509534191055</c:v>
                </c:pt>
                <c:pt idx="3">
                  <c:v>0.60297395996836889</c:v>
                </c:pt>
                <c:pt idx="4">
                  <c:v>0.64287133302430299</c:v>
                </c:pt>
                <c:pt idx="5">
                  <c:v>0.68702075711600119</c:v>
                </c:pt>
                <c:pt idx="6">
                  <c:v>0.69726291269094653</c:v>
                </c:pt>
                <c:pt idx="7">
                  <c:v>0.71699407132112203</c:v>
                </c:pt>
                <c:pt idx="8">
                  <c:v>0.70487233354880419</c:v>
                </c:pt>
                <c:pt idx="9">
                  <c:v>0.66108352621418898</c:v>
                </c:pt>
                <c:pt idx="10">
                  <c:v>0.66278857523788359</c:v>
                </c:pt>
                <c:pt idx="11">
                  <c:v>0.59028796599330402</c:v>
                </c:pt>
              </c:numCache>
            </c:numRef>
          </c:val>
        </c:ser>
        <c:ser>
          <c:idx val="0"/>
          <c:order val="1"/>
          <c:tx>
            <c:strRef>
              <c:f>'Trips &gt; 5min'!$G$132</c:f>
              <c:strCache>
                <c:ptCount val="1"/>
                <c:pt idx="0">
                  <c:v>Casuals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'Trips &gt; 5min'!$D$133:$D$144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'Trips &gt; 5min'!$G$133:$G$144</c:f>
              <c:numCache>
                <c:formatCode>0%</c:formatCode>
                <c:ptCount val="12"/>
                <c:pt idx="0">
                  <c:v>0.34799630931896958</c:v>
                </c:pt>
                <c:pt idx="1">
                  <c:v>0.3679038206225107</c:v>
                </c:pt>
                <c:pt idx="2">
                  <c:v>0.38788804528505322</c:v>
                </c:pt>
                <c:pt idx="3">
                  <c:v>0.40552587356728936</c:v>
                </c:pt>
                <c:pt idx="4">
                  <c:v>0.44160192555168964</c:v>
                </c:pt>
                <c:pt idx="5">
                  <c:v>0.52123558623011534</c:v>
                </c:pt>
                <c:pt idx="6">
                  <c:v>0.52964927559179797</c:v>
                </c:pt>
                <c:pt idx="7">
                  <c:v>0.5988412059314544</c:v>
                </c:pt>
                <c:pt idx="8">
                  <c:v>0.54373615944321418</c:v>
                </c:pt>
                <c:pt idx="9">
                  <c:v>0.4069863684735055</c:v>
                </c:pt>
                <c:pt idx="10">
                  <c:v>0.41758160420418938</c:v>
                </c:pt>
                <c:pt idx="11">
                  <c:v>0.38340517679591712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6715536"/>
        <c:axId val="-1796712816"/>
      </c:barChart>
      <c:dateAx>
        <c:axId val="-17967155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12816"/>
        <c:crosses val="autoZero"/>
        <c:auto val="1"/>
        <c:lblOffset val="100"/>
        <c:baseTimeUnit val="months"/>
      </c:dateAx>
      <c:valAx>
        <c:axId val="-17967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7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633413</xdr:colOff>
      <xdr:row>30</xdr:row>
      <xdr:rowOff>159542</xdr:rowOff>
    </xdr:from>
    <xdr:to>
      <xdr:col>15</xdr:col>
      <xdr:colOff>333374</xdr:colOff>
      <xdr:row>48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183355</xdr:colOff>
      <xdr:row>6</xdr:row>
      <xdr:rowOff>7142</xdr:rowOff>
    </xdr:from>
    <xdr:to>
      <xdr:col>15</xdr:col>
      <xdr:colOff>190500</xdr:colOff>
      <xdr:row>29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121443</xdr:colOff>
      <xdr:row>41</xdr:row>
      <xdr:rowOff>150018</xdr:rowOff>
    </xdr:from>
    <xdr:to>
      <xdr:col>4</xdr:col>
      <xdr:colOff>442913</xdr:colOff>
      <xdr:row>56</xdr:row>
      <xdr:rowOff>178593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278606</xdr:colOff>
      <xdr:row>5</xdr:row>
      <xdr:rowOff>121442</xdr:rowOff>
    </xdr:from>
    <xdr:to>
      <xdr:col>7</xdr:col>
      <xdr:colOff>405848</xdr:colOff>
      <xdr:row>28</xdr:row>
      <xdr:rowOff>132522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159542</xdr:colOff>
      <xdr:row>15</xdr:row>
      <xdr:rowOff>83343</xdr:rowOff>
    </xdr:from>
    <xdr:to>
      <xdr:col>15</xdr:col>
      <xdr:colOff>566736</xdr:colOff>
      <xdr:row>36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402430</xdr:colOff>
      <xdr:row>38</xdr:row>
      <xdr:rowOff>71436</xdr:rowOff>
    </xdr:from>
    <xdr:to>
      <xdr:col>24</xdr:col>
      <xdr:colOff>266699</xdr:colOff>
      <xdr:row>67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52388</xdr:colOff>
      <xdr:row>96</xdr:row>
      <xdr:rowOff>159542</xdr:rowOff>
    </xdr:from>
    <xdr:to>
      <xdr:col>10</xdr:col>
      <xdr:colOff>504825</xdr:colOff>
      <xdr:row>123</xdr:row>
      <xdr:rowOff>166688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426241</xdr:colOff>
      <xdr:row>63</xdr:row>
      <xdr:rowOff>140491</xdr:rowOff>
    </xdr:from>
    <xdr:to>
      <xdr:col>15</xdr:col>
      <xdr:colOff>115956</xdr:colOff>
      <xdr:row>88</xdr:row>
      <xdr:rowOff>128380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146498</xdr:colOff>
      <xdr:row>130</xdr:row>
      <xdr:rowOff>61084</xdr:rowOff>
    </xdr:from>
    <xdr:to>
      <xdr:col>16</xdr:col>
      <xdr:colOff>345487</xdr:colOff>
      <xdr:row>145</xdr:row>
      <xdr:rowOff>89659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140286</xdr:colOff>
      <xdr:row>146</xdr:row>
      <xdr:rowOff>89244</xdr:rowOff>
    </xdr:from>
    <xdr:to>
      <xdr:col>16</xdr:col>
      <xdr:colOff>339275</xdr:colOff>
      <xdr:row>161</xdr:row>
      <xdr:rowOff>119061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706092</xdr:colOff>
      <xdr:row>163</xdr:row>
      <xdr:rowOff>36443</xdr:rowOff>
    </xdr:from>
    <xdr:to>
      <xdr:col>13</xdr:col>
      <xdr:colOff>552864</xdr:colOff>
      <xdr:row>178</xdr:row>
      <xdr:rowOff>46382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718516</xdr:colOff>
      <xdr:row>179</xdr:row>
      <xdr:rowOff>57151</xdr:rowOff>
    </xdr:from>
    <xdr:to>
      <xdr:col>13</xdr:col>
      <xdr:colOff>565288</xdr:colOff>
      <xdr:row>194</xdr:row>
      <xdr:rowOff>67090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581853</xdr:colOff>
      <xdr:row>215</xdr:row>
      <xdr:rowOff>24020</xdr:rowOff>
    </xdr:from>
    <xdr:to>
      <xdr:col>8</xdr:col>
      <xdr:colOff>1101586</xdr:colOff>
      <xdr:row>236</xdr:row>
      <xdr:rowOff>57979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349940</xdr:colOff>
      <xdr:row>212</xdr:row>
      <xdr:rowOff>9525</xdr:rowOff>
    </xdr:from>
    <xdr:to>
      <xdr:col>15</xdr:col>
      <xdr:colOff>60049</xdr:colOff>
      <xdr:row>227</xdr:row>
      <xdr:rowOff>19464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358223</xdr:colOff>
      <xdr:row>228</xdr:row>
      <xdr:rowOff>17808</xdr:rowOff>
    </xdr:from>
    <xdr:to>
      <xdr:col>15</xdr:col>
      <xdr:colOff>68332</xdr:colOff>
      <xdr:row>243</xdr:row>
      <xdr:rowOff>27747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325092</xdr:colOff>
      <xdr:row>244</xdr:row>
      <xdr:rowOff>34373</xdr:rowOff>
    </xdr:from>
    <xdr:to>
      <xdr:col>15</xdr:col>
      <xdr:colOff>35201</xdr:colOff>
      <xdr:row>259</xdr:row>
      <xdr:rowOff>44312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171863</xdr:colOff>
      <xdr:row>279</xdr:row>
      <xdr:rowOff>34372</xdr:rowOff>
    </xdr:from>
    <xdr:to>
      <xdr:col>8</xdr:col>
      <xdr:colOff>679173</xdr:colOff>
      <xdr:row>307</xdr:row>
      <xdr:rowOff>8283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683315</xdr:colOff>
      <xdr:row>279</xdr:row>
      <xdr:rowOff>17808</xdr:rowOff>
    </xdr:from>
    <xdr:to>
      <xdr:col>18</xdr:col>
      <xdr:colOff>397565</xdr:colOff>
      <xdr:row>307</xdr:row>
      <xdr:rowOff>4141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35717</xdr:colOff>
      <xdr:row>20</xdr:row>
      <xdr:rowOff>16667</xdr:rowOff>
    </xdr:from>
    <xdr:to>
      <xdr:col>17</xdr:col>
      <xdr:colOff>71437</xdr:colOff>
      <xdr:row>40</xdr:row>
      <xdr:rowOff>23813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597693</xdr:colOff>
      <xdr:row>63</xdr:row>
      <xdr:rowOff>111917</xdr:rowOff>
    </xdr:from>
    <xdr:to>
      <xdr:col>9</xdr:col>
      <xdr:colOff>909638</xdr:colOff>
      <xdr:row>91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52388</xdr:colOff>
      <xdr:row>62</xdr:row>
      <xdr:rowOff>140492</xdr:rowOff>
    </xdr:from>
    <xdr:to>
      <xdr:col>20</xdr:col>
      <xdr:colOff>138112</xdr:colOff>
      <xdr:row>91</xdr:row>
      <xdr:rowOff>90488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1050130</xdr:colOff>
      <xdr:row>41</xdr:row>
      <xdr:rowOff>121442</xdr:rowOff>
    </xdr:from>
    <xdr:to>
      <xdr:col>15</xdr:col>
      <xdr:colOff>228600</xdr:colOff>
      <xdr:row>61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26192</xdr:colOff>
      <xdr:row>63</xdr:row>
      <xdr:rowOff>121442</xdr:rowOff>
    </xdr:from>
    <xdr:to>
      <xdr:col>15</xdr:col>
      <xdr:colOff>214312</xdr:colOff>
      <xdr:row>91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116681</xdr:colOff>
      <xdr:row>92</xdr:row>
      <xdr:rowOff>30955</xdr:rowOff>
    </xdr:from>
    <xdr:to>
      <xdr:col>15</xdr:col>
      <xdr:colOff>447674</xdr:colOff>
      <xdr:row>119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561976</xdr:colOff>
      <xdr:row>60</xdr:row>
      <xdr:rowOff>71438</xdr:rowOff>
    </xdr:from>
    <xdr:to>
      <xdr:col>28</xdr:col>
      <xdr:colOff>314325</xdr:colOff>
      <xdr:row>91</xdr:row>
      <xdr:rowOff>28574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635794</xdr:colOff>
      <xdr:row>91</xdr:row>
      <xdr:rowOff>164304</xdr:rowOff>
    </xdr:from>
    <xdr:to>
      <xdr:col>28</xdr:col>
      <xdr:colOff>328613</xdr:colOff>
      <xdr:row>121</xdr:row>
      <xdr:rowOff>76199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481012</xdr:colOff>
      <xdr:row>124</xdr:row>
      <xdr:rowOff>109537</xdr:rowOff>
    </xdr:from>
    <xdr:to>
      <xdr:col>10</xdr:col>
      <xdr:colOff>471487</xdr:colOff>
      <xdr:row>156</xdr:row>
      <xdr:rowOff>42861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588167</xdr:colOff>
      <xdr:row>124</xdr:row>
      <xdr:rowOff>123825</xdr:rowOff>
    </xdr:from>
    <xdr:to>
      <xdr:col>23</xdr:col>
      <xdr:colOff>390525</xdr:colOff>
      <xdr:row>156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48</xdr:row>
      <xdr:rowOff>157163</xdr:rowOff>
    </xdr:from>
    <xdr:to>
      <xdr:col>10</xdr:col>
      <xdr:colOff>1414463</xdr:colOff>
      <xdr:row>69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154780</xdr:colOff>
      <xdr:row>71</xdr:row>
      <xdr:rowOff>107155</xdr:rowOff>
    </xdr:from>
    <xdr:to>
      <xdr:col>11</xdr:col>
      <xdr:colOff>104776</xdr:colOff>
      <xdr:row>105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202405</xdr:colOff>
      <xdr:row>106</xdr:row>
      <xdr:rowOff>140492</xdr:rowOff>
    </xdr:from>
    <xdr:to>
      <xdr:col>11</xdr:col>
      <xdr:colOff>57150</xdr:colOff>
      <xdr:row>134</xdr:row>
      <xdr:rowOff>14288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31" workbookViewId="0">
      <selection activeCell="H35" sqref="H35"/>
    </sheetView>
  </sheetViews>
  <sheetFormatPr defaultRowHeight="14.25" x14ac:dyDescent="0.45"/>
  <cols>
    <col min="1" max="1" width="12.9296875" customWidth="1"/>
    <col min="7" max="7" width="14" customWidth="1"/>
  </cols>
  <sheetData>
    <row r="1" spans="1:11" x14ac:dyDescent="0.45">
      <c r="B1" t="s">
        <v>13</v>
      </c>
      <c r="C1" t="s">
        <v>14</v>
      </c>
      <c r="D1" t="s">
        <v>18</v>
      </c>
      <c r="E1" t="s">
        <v>17</v>
      </c>
      <c r="H1" t="str">
        <f>B1</f>
        <v>Casuals</v>
      </c>
      <c r="I1" t="str">
        <f>C1</f>
        <v>Members</v>
      </c>
      <c r="J1" t="s">
        <v>13</v>
      </c>
      <c r="K1" t="s">
        <v>14</v>
      </c>
    </row>
    <row r="2" spans="1:11" x14ac:dyDescent="0.45">
      <c r="A2" t="s">
        <v>0</v>
      </c>
      <c r="B2">
        <v>1823846</v>
      </c>
      <c r="C2">
        <v>2629603</v>
      </c>
      <c r="D2" s="2">
        <f t="shared" ref="D2:D14" si="0">B2/$B$19</f>
        <v>0.90317484841822115</v>
      </c>
      <c r="E2" s="2">
        <f t="shared" ref="E2:E14" si="1">C2/$C$19</f>
        <v>0.99308887070258989</v>
      </c>
      <c r="G2" t="str">
        <f>A2</f>
        <v>&lt;1h</v>
      </c>
      <c r="H2">
        <f>B2</f>
        <v>1823846</v>
      </c>
      <c r="I2">
        <f>C2</f>
        <v>2629603</v>
      </c>
      <c r="J2" s="2">
        <f t="shared" ref="J2:K5" si="2">H2/B$19</f>
        <v>0.90317484841822115</v>
      </c>
      <c r="K2" s="2">
        <f t="shared" si="2"/>
        <v>0.99308887070258989</v>
      </c>
    </row>
    <row r="3" spans="1:11" x14ac:dyDescent="0.45">
      <c r="A3" t="s">
        <v>1</v>
      </c>
      <c r="B3">
        <v>146175</v>
      </c>
      <c r="C3">
        <v>14660</v>
      </c>
      <c r="D3" s="2">
        <f t="shared" si="0"/>
        <v>7.2386365662195973E-2</v>
      </c>
      <c r="E3" s="2">
        <f t="shared" si="1"/>
        <v>5.5364565847011767E-3</v>
      </c>
      <c r="G3" t="str">
        <f t="shared" ref="G3:G4" si="3">A3</f>
        <v>1h&lt;= trips &lt; 2h</v>
      </c>
      <c r="H3">
        <f t="shared" ref="H3:I4" si="4">B3</f>
        <v>146175</v>
      </c>
      <c r="I3">
        <f t="shared" si="4"/>
        <v>14660</v>
      </c>
      <c r="J3" s="2">
        <f t="shared" si="2"/>
        <v>7.2386365662195973E-2</v>
      </c>
      <c r="K3" s="2">
        <f t="shared" si="2"/>
        <v>5.5364565847011767E-3</v>
      </c>
    </row>
    <row r="4" spans="1:11" x14ac:dyDescent="0.45">
      <c r="A4" t="s">
        <v>2</v>
      </c>
      <c r="B4">
        <v>32277</v>
      </c>
      <c r="C4">
        <v>1713</v>
      </c>
      <c r="D4" s="2">
        <f t="shared" si="0"/>
        <v>1.5983682055609367E-2</v>
      </c>
      <c r="E4" s="2">
        <f t="shared" si="1"/>
        <v>6.4692702111822072E-4</v>
      </c>
      <c r="G4" t="str">
        <f t="shared" si="3"/>
        <v>2h&lt;= trips &lt; 3h</v>
      </c>
      <c r="H4">
        <f t="shared" si="4"/>
        <v>32277</v>
      </c>
      <c r="I4">
        <f t="shared" si="4"/>
        <v>1713</v>
      </c>
      <c r="J4" s="2">
        <f t="shared" si="2"/>
        <v>1.5983682055609367E-2</v>
      </c>
      <c r="K4" s="2">
        <f t="shared" si="2"/>
        <v>6.4692702111822072E-4</v>
      </c>
    </row>
    <row r="5" spans="1:11" x14ac:dyDescent="0.45">
      <c r="A5" t="s">
        <v>3</v>
      </c>
      <c r="B5">
        <v>7897</v>
      </c>
      <c r="C5">
        <v>736</v>
      </c>
      <c r="D5" s="2">
        <f t="shared" si="0"/>
        <v>3.9106217180390739E-3</v>
      </c>
      <c r="E5" s="2">
        <f t="shared" si="1"/>
        <v>2.7795580125102769E-4</v>
      </c>
      <c r="G5" t="s">
        <v>19</v>
      </c>
      <c r="H5">
        <f>SUM(B5:B14)</f>
        <v>17074</v>
      </c>
      <c r="I5">
        <f>SUM(C5:C14)</f>
        <v>1927</v>
      </c>
      <c r="J5" s="2">
        <f t="shared" si="2"/>
        <v>8.4551038639735527E-3</v>
      </c>
      <c r="K5" s="2">
        <f t="shared" si="2"/>
        <v>7.2774569159066627E-4</v>
      </c>
    </row>
    <row r="6" spans="1:11" x14ac:dyDescent="0.45">
      <c r="A6" t="s">
        <v>4</v>
      </c>
      <c r="B6">
        <v>2508</v>
      </c>
      <c r="C6">
        <v>287</v>
      </c>
      <c r="D6" s="2">
        <f t="shared" si="0"/>
        <v>1.2419702759075594E-3</v>
      </c>
      <c r="E6" s="2">
        <f t="shared" si="1"/>
        <v>1.0838765619435455E-4</v>
      </c>
    </row>
    <row r="7" spans="1:11" x14ac:dyDescent="0.45">
      <c r="A7" t="s">
        <v>5</v>
      </c>
      <c r="B7">
        <v>1211</v>
      </c>
      <c r="C7">
        <v>178</v>
      </c>
      <c r="D7" s="2">
        <f t="shared" si="0"/>
        <v>5.9969138920416842E-4</v>
      </c>
      <c r="E7" s="2">
        <f t="shared" si="1"/>
        <v>6.7223006280819198E-5</v>
      </c>
    </row>
    <row r="8" spans="1:11" x14ac:dyDescent="0.45">
      <c r="A8" t="s">
        <v>6</v>
      </c>
      <c r="B8">
        <v>682</v>
      </c>
      <c r="C8">
        <v>100</v>
      </c>
      <c r="D8" s="2">
        <f t="shared" si="0"/>
        <v>3.3772875923802052E-4</v>
      </c>
      <c r="E8" s="2">
        <f t="shared" si="1"/>
        <v>3.7765733865628763E-5</v>
      </c>
    </row>
    <row r="9" spans="1:11" x14ac:dyDescent="0.45">
      <c r="A9" t="s">
        <v>7</v>
      </c>
      <c r="B9">
        <v>485</v>
      </c>
      <c r="C9">
        <v>89</v>
      </c>
      <c r="D9" s="2">
        <f t="shared" si="0"/>
        <v>2.4017367775724333E-4</v>
      </c>
      <c r="E9" s="2">
        <f t="shared" si="1"/>
        <v>3.3611503140409599E-5</v>
      </c>
    </row>
    <row r="10" spans="1:11" x14ac:dyDescent="0.45">
      <c r="A10" t="s">
        <v>8</v>
      </c>
      <c r="B10">
        <v>395</v>
      </c>
      <c r="C10">
        <v>65</v>
      </c>
      <c r="D10" s="2">
        <f t="shared" si="0"/>
        <v>1.9560536642084767E-4</v>
      </c>
      <c r="E10" s="2">
        <f t="shared" si="1"/>
        <v>2.4547727012658697E-5</v>
      </c>
    </row>
    <row r="11" spans="1:11" x14ac:dyDescent="0.45">
      <c r="A11" t="s">
        <v>9</v>
      </c>
      <c r="B11">
        <v>389</v>
      </c>
      <c r="C11">
        <v>47</v>
      </c>
      <c r="D11" s="2">
        <f t="shared" si="0"/>
        <v>1.9263414566508797E-4</v>
      </c>
      <c r="E11" s="2">
        <f t="shared" si="1"/>
        <v>1.7749894916845519E-5</v>
      </c>
    </row>
    <row r="12" spans="1:11" x14ac:dyDescent="0.45">
      <c r="A12" t="s">
        <v>11</v>
      </c>
      <c r="B12">
        <v>295</v>
      </c>
      <c r="C12">
        <v>50</v>
      </c>
      <c r="D12" s="2">
        <f t="shared" si="0"/>
        <v>1.4608502049151913E-4</v>
      </c>
      <c r="E12" s="2">
        <f t="shared" si="1"/>
        <v>1.8882866932814382E-5</v>
      </c>
    </row>
    <row r="13" spans="1:11" x14ac:dyDescent="0.45">
      <c r="A13" t="s">
        <v>10</v>
      </c>
      <c r="B13">
        <v>272</v>
      </c>
      <c r="C13">
        <v>47</v>
      </c>
      <c r="D13" s="2">
        <f t="shared" si="0"/>
        <v>1.3469534092777359E-4</v>
      </c>
      <c r="E13" s="2">
        <f t="shared" si="1"/>
        <v>1.7749894916845519E-5</v>
      </c>
    </row>
    <row r="14" spans="1:11" x14ac:dyDescent="0.45">
      <c r="A14" t="s">
        <v>12</v>
      </c>
      <c r="B14">
        <v>2940</v>
      </c>
      <c r="C14">
        <v>328</v>
      </c>
      <c r="D14" s="2">
        <f t="shared" si="0"/>
        <v>1.4558981703222586E-3</v>
      </c>
      <c r="E14" s="2">
        <f t="shared" si="1"/>
        <v>1.2387160707926236E-4</v>
      </c>
    </row>
    <row r="16" spans="1:11" x14ac:dyDescent="0.45">
      <c r="A16" t="s">
        <v>16</v>
      </c>
      <c r="B16">
        <f>B19+C19</f>
        <v>4667275</v>
      </c>
    </row>
    <row r="17" spans="1:3" x14ac:dyDescent="0.45">
      <c r="B17" t="s">
        <v>13</v>
      </c>
      <c r="C17" t="s">
        <v>14</v>
      </c>
    </row>
    <row r="18" spans="1:3" x14ac:dyDescent="0.45">
      <c r="A18" t="s">
        <v>20</v>
      </c>
      <c r="B18" s="1">
        <f>B19/B16</f>
        <v>0.4326661703027998</v>
      </c>
      <c r="C18" s="1">
        <f>C19/B16</f>
        <v>0.56733382969720014</v>
      </c>
    </row>
    <row r="19" spans="1:3" x14ac:dyDescent="0.45">
      <c r="A19" t="s">
        <v>15</v>
      </c>
      <c r="B19">
        <f>SUM(B2:B14)</f>
        <v>2019372</v>
      </c>
      <c r="C19">
        <f>SUM(C2:C14)</f>
        <v>2647903</v>
      </c>
    </row>
    <row r="38" spans="1:3" x14ac:dyDescent="0.45">
      <c r="A38" t="s">
        <v>21</v>
      </c>
    </row>
    <row r="39" spans="1:3" x14ac:dyDescent="0.45">
      <c r="B39" t="s">
        <v>13</v>
      </c>
      <c r="C39" t="s">
        <v>14</v>
      </c>
    </row>
    <row r="40" spans="1:3" x14ac:dyDescent="0.45">
      <c r="A40" t="s">
        <v>22</v>
      </c>
      <c r="B40" s="1">
        <f>B41/B19</f>
        <v>9.776603815443613E-2</v>
      </c>
      <c r="C40" s="1">
        <f>C41/C19</f>
        <v>0.25340316469296648</v>
      </c>
    </row>
    <row r="41" spans="1:3" x14ac:dyDescent="0.45">
      <c r="A41" t="s">
        <v>15</v>
      </c>
      <c r="B41">
        <v>197426</v>
      </c>
      <c r="C41">
        <v>670987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8"/>
  <sheetViews>
    <sheetView topLeftCell="A70" zoomScale="115" zoomScaleNormal="115" workbookViewId="0">
      <selection activeCell="T291" sqref="T291"/>
    </sheetView>
  </sheetViews>
  <sheetFormatPr defaultRowHeight="14.25" x14ac:dyDescent="0.45"/>
  <cols>
    <col min="3" max="3" width="21" customWidth="1"/>
    <col min="9" max="9" width="16.19921875" customWidth="1"/>
    <col min="10" max="11" width="15.9296875" customWidth="1"/>
    <col min="17" max="17" width="15.6640625" customWidth="1"/>
  </cols>
  <sheetData>
    <row r="1" spans="1:21" x14ac:dyDescent="0.45">
      <c r="B1" t="s">
        <v>23</v>
      </c>
      <c r="I1" t="s">
        <v>24</v>
      </c>
      <c r="J1" t="s">
        <v>25</v>
      </c>
      <c r="K1" t="s">
        <v>22</v>
      </c>
      <c r="L1" t="s">
        <v>13</v>
      </c>
      <c r="M1" t="s">
        <v>14</v>
      </c>
      <c r="N1" t="s">
        <v>13</v>
      </c>
      <c r="O1" t="s">
        <v>14</v>
      </c>
      <c r="Q1" t="str">
        <f>I1</f>
        <v>Durations</v>
      </c>
      <c r="R1" t="s">
        <v>26</v>
      </c>
      <c r="S1" t="s">
        <v>14</v>
      </c>
      <c r="T1" t="str">
        <f>N1</f>
        <v>Casuals</v>
      </c>
      <c r="U1" t="str">
        <f>O1</f>
        <v>Members</v>
      </c>
    </row>
    <row r="2" spans="1:21" x14ac:dyDescent="0.45">
      <c r="A2" t="s">
        <v>13</v>
      </c>
      <c r="B2">
        <v>1821946</v>
      </c>
      <c r="C2" s="1">
        <f>B2/B4</f>
        <v>0.47960310219218283</v>
      </c>
      <c r="I2" t="s">
        <v>158</v>
      </c>
      <c r="J2">
        <f>L2+M2</f>
        <v>3585036</v>
      </c>
      <c r="K2" s="3">
        <f>J2/$B$4</f>
        <v>0.94371314356773162</v>
      </c>
      <c r="L2">
        <v>1626420</v>
      </c>
      <c r="M2">
        <v>1958616</v>
      </c>
      <c r="N2" s="1">
        <f>L2/$B$2</f>
        <v>0.8926828786363592</v>
      </c>
      <c r="O2" s="1">
        <f>M2/$B$3</f>
        <v>0.99074315752414366</v>
      </c>
      <c r="Q2" t="str">
        <f>I2</f>
        <v>&lt; 1h</v>
      </c>
      <c r="R2">
        <f>L2</f>
        <v>1626420</v>
      </c>
      <c r="S2">
        <f>M2</f>
        <v>1958616</v>
      </c>
      <c r="T2" s="1">
        <f>R2/$B$2</f>
        <v>0.8926828786363592</v>
      </c>
      <c r="U2" s="1">
        <f>S2/$B$3</f>
        <v>0.99074315752414366</v>
      </c>
    </row>
    <row r="3" spans="1:21" x14ac:dyDescent="0.45">
      <c r="A3" t="s">
        <v>14</v>
      </c>
      <c r="B3">
        <v>1976916</v>
      </c>
      <c r="C3" s="1">
        <f>B3/B4</f>
        <v>0.52039689780781717</v>
      </c>
      <c r="I3" t="s">
        <v>27</v>
      </c>
      <c r="J3">
        <f t="shared" ref="J3:J14" si="0">L3+M3</f>
        <v>160835</v>
      </c>
      <c r="K3" s="3">
        <f t="shared" ref="K3:K14" si="1">J3/$B$4</f>
        <v>4.2337679020717257E-2</v>
      </c>
      <c r="L3">
        <v>146175</v>
      </c>
      <c r="M3">
        <v>14660</v>
      </c>
      <c r="N3" s="1">
        <f t="shared" ref="N3:N14" si="2">L3/$B$2</f>
        <v>8.0230149521445748E-2</v>
      </c>
      <c r="O3" s="1">
        <f t="shared" ref="O3:O14" si="3">M3/$B$3</f>
        <v>7.4155907484182437E-3</v>
      </c>
      <c r="Q3" t="str">
        <f t="shared" ref="Q3:Q4" si="4">I3</f>
        <v>1h &lt;= trips &lt; 2h</v>
      </c>
      <c r="R3">
        <f t="shared" ref="R3:R4" si="5">L3</f>
        <v>146175</v>
      </c>
      <c r="S3">
        <f t="shared" ref="S3:S4" si="6">M3</f>
        <v>14660</v>
      </c>
      <c r="T3" s="1">
        <f t="shared" ref="T3:T5" si="7">R3/$B$2</f>
        <v>8.0230149521445748E-2</v>
      </c>
      <c r="U3" s="1">
        <f t="shared" ref="U3:U5" si="8">S3/$B$3</f>
        <v>7.4155907484182437E-3</v>
      </c>
    </row>
    <row r="4" spans="1:21" x14ac:dyDescent="0.45">
      <c r="A4" t="s">
        <v>15</v>
      </c>
      <c r="B4">
        <f>SUM(B2:B3)</f>
        <v>3798862</v>
      </c>
      <c r="I4" t="s">
        <v>28</v>
      </c>
      <c r="J4">
        <f t="shared" si="0"/>
        <v>33990</v>
      </c>
      <c r="K4" s="3">
        <f t="shared" si="1"/>
        <v>8.9474163578461136E-3</v>
      </c>
      <c r="L4">
        <v>32277</v>
      </c>
      <c r="M4">
        <v>1713</v>
      </c>
      <c r="N4" s="1">
        <f t="shared" si="2"/>
        <v>1.7715673241687734E-2</v>
      </c>
      <c r="O4" s="1">
        <f t="shared" si="3"/>
        <v>8.6650115634655191E-4</v>
      </c>
      <c r="Q4" t="str">
        <f t="shared" si="4"/>
        <v>2h &lt;= trips &lt; 3h</v>
      </c>
      <c r="R4">
        <f t="shared" si="5"/>
        <v>32277</v>
      </c>
      <c r="S4">
        <f t="shared" si="6"/>
        <v>1713</v>
      </c>
      <c r="T4" s="1">
        <f t="shared" si="7"/>
        <v>1.7715673241687734E-2</v>
      </c>
      <c r="U4" s="1">
        <f t="shared" si="8"/>
        <v>8.6650115634655191E-4</v>
      </c>
    </row>
    <row r="5" spans="1:21" x14ac:dyDescent="0.45">
      <c r="I5" t="s">
        <v>3</v>
      </c>
      <c r="J5">
        <f t="shared" si="0"/>
        <v>8633</v>
      </c>
      <c r="K5" s="3">
        <f t="shared" si="1"/>
        <v>2.2725226659983965E-3</v>
      </c>
      <c r="L5">
        <v>7897</v>
      </c>
      <c r="M5">
        <v>736</v>
      </c>
      <c r="N5" s="1">
        <f t="shared" si="2"/>
        <v>4.3343765402487234E-3</v>
      </c>
      <c r="O5" s="1">
        <f t="shared" si="3"/>
        <v>3.7229705258088859E-4</v>
      </c>
      <c r="Q5" t="s">
        <v>19</v>
      </c>
      <c r="R5">
        <f>SUM(L5:L14)</f>
        <v>17074</v>
      </c>
      <c r="S5">
        <f>SUM(M5:M14)</f>
        <v>1927</v>
      </c>
      <c r="T5" s="1">
        <f t="shared" si="7"/>
        <v>9.3712986005073697E-3</v>
      </c>
      <c r="U5" s="1">
        <f t="shared" si="8"/>
        <v>9.7475057109153856E-4</v>
      </c>
    </row>
    <row r="6" spans="1:21" x14ac:dyDescent="0.45">
      <c r="I6" t="s">
        <v>4</v>
      </c>
      <c r="J6">
        <f t="shared" si="0"/>
        <v>2795</v>
      </c>
      <c r="K6" s="3">
        <f t="shared" si="1"/>
        <v>7.3574665255015845E-4</v>
      </c>
      <c r="L6">
        <v>2508</v>
      </c>
      <c r="M6">
        <v>287</v>
      </c>
      <c r="N6" s="1">
        <f t="shared" si="2"/>
        <v>1.3765501282694437E-3</v>
      </c>
      <c r="O6" s="1">
        <f t="shared" si="3"/>
        <v>1.451756169710802E-4</v>
      </c>
    </row>
    <row r="7" spans="1:21" x14ac:dyDescent="0.45">
      <c r="I7" t="s">
        <v>5</v>
      </c>
      <c r="J7">
        <f t="shared" si="0"/>
        <v>1389</v>
      </c>
      <c r="K7" s="3">
        <f t="shared" si="1"/>
        <v>3.6563581409379965E-4</v>
      </c>
      <c r="L7">
        <v>1211</v>
      </c>
      <c r="M7">
        <v>178</v>
      </c>
      <c r="N7" s="1">
        <f t="shared" si="2"/>
        <v>6.6467392557188851E-4</v>
      </c>
      <c r="O7" s="1">
        <f t="shared" si="3"/>
        <v>9.003923282526926E-5</v>
      </c>
    </row>
    <row r="8" spans="1:21" x14ac:dyDescent="0.45">
      <c r="I8" t="s">
        <v>6</v>
      </c>
      <c r="J8">
        <f t="shared" si="0"/>
        <v>782</v>
      </c>
      <c r="K8" s="3">
        <f t="shared" si="1"/>
        <v>2.0585112067771875E-4</v>
      </c>
      <c r="L8">
        <v>682</v>
      </c>
      <c r="M8">
        <v>100</v>
      </c>
      <c r="N8" s="1">
        <f t="shared" si="2"/>
        <v>3.7432503488028736E-4</v>
      </c>
      <c r="O8" s="1">
        <f t="shared" si="3"/>
        <v>5.0583838665881608E-5</v>
      </c>
    </row>
    <row r="9" spans="1:21" x14ac:dyDescent="0.45">
      <c r="I9" t="s">
        <v>7</v>
      </c>
      <c r="J9">
        <f t="shared" si="0"/>
        <v>574</v>
      </c>
      <c r="K9" s="3">
        <f t="shared" si="1"/>
        <v>1.5109788141817209E-4</v>
      </c>
      <c r="L9">
        <v>485</v>
      </c>
      <c r="M9">
        <v>89</v>
      </c>
      <c r="N9" s="1">
        <f t="shared" si="2"/>
        <v>2.6619888844126006E-4</v>
      </c>
      <c r="O9" s="1">
        <f t="shared" si="3"/>
        <v>4.501961641263463E-5</v>
      </c>
    </row>
    <row r="10" spans="1:21" x14ac:dyDescent="0.45">
      <c r="I10" t="s">
        <v>8</v>
      </c>
      <c r="J10">
        <f t="shared" si="0"/>
        <v>460</v>
      </c>
      <c r="K10" s="3">
        <f t="shared" si="1"/>
        <v>1.2108889451630515E-4</v>
      </c>
      <c r="L10">
        <v>395</v>
      </c>
      <c r="M10">
        <v>65</v>
      </c>
      <c r="N10" s="1">
        <f t="shared" si="2"/>
        <v>2.1680115656556233E-4</v>
      </c>
      <c r="O10" s="1">
        <f t="shared" si="3"/>
        <v>3.2879495132823042E-5</v>
      </c>
    </row>
    <row r="11" spans="1:21" x14ac:dyDescent="0.45">
      <c r="I11" t="s">
        <v>9</v>
      </c>
      <c r="J11">
        <f t="shared" si="0"/>
        <v>436</v>
      </c>
      <c r="K11" s="3">
        <f t="shared" si="1"/>
        <v>1.1477121306328054E-4</v>
      </c>
      <c r="L11">
        <v>389</v>
      </c>
      <c r="M11">
        <v>47</v>
      </c>
      <c r="N11" s="1">
        <f t="shared" si="2"/>
        <v>2.1350797444051581E-4</v>
      </c>
      <c r="O11" s="1">
        <f t="shared" si="3"/>
        <v>2.3774404172964353E-5</v>
      </c>
    </row>
    <row r="12" spans="1:21" x14ac:dyDescent="0.45">
      <c r="I12" t="s">
        <v>29</v>
      </c>
      <c r="J12">
        <f t="shared" si="0"/>
        <v>345</v>
      </c>
      <c r="K12" s="3">
        <f t="shared" si="1"/>
        <v>9.0816670887228861E-5</v>
      </c>
      <c r="L12">
        <v>295</v>
      </c>
      <c r="M12">
        <v>50</v>
      </c>
      <c r="N12" s="1">
        <f t="shared" si="2"/>
        <v>1.6191478781478705E-4</v>
      </c>
      <c r="O12" s="1">
        <f t="shared" si="3"/>
        <v>2.5291919332940804E-5</v>
      </c>
    </row>
    <row r="13" spans="1:21" x14ac:dyDescent="0.45">
      <c r="I13" t="s">
        <v>10</v>
      </c>
      <c r="J13">
        <f t="shared" si="0"/>
        <v>319</v>
      </c>
      <c r="K13" s="3">
        <f t="shared" si="1"/>
        <v>8.3972515979785525E-5</v>
      </c>
      <c r="L13">
        <v>272</v>
      </c>
      <c r="M13">
        <v>47</v>
      </c>
      <c r="N13" s="1">
        <f t="shared" si="2"/>
        <v>1.4929092300210875E-4</v>
      </c>
      <c r="O13" s="1">
        <f t="shared" si="3"/>
        <v>2.3774404172964353E-5</v>
      </c>
    </row>
    <row r="14" spans="1:21" x14ac:dyDescent="0.45">
      <c r="I14" t="s">
        <v>12</v>
      </c>
      <c r="J14">
        <f t="shared" si="0"/>
        <v>3268</v>
      </c>
      <c r="K14" s="3">
        <f t="shared" si="1"/>
        <v>8.6025762452018525E-4</v>
      </c>
      <c r="L14">
        <v>2940</v>
      </c>
      <c r="M14">
        <v>328</v>
      </c>
      <c r="N14" s="1">
        <f t="shared" si="2"/>
        <v>1.6136592412727929E-3</v>
      </c>
      <c r="O14" s="1">
        <f t="shared" si="3"/>
        <v>1.6591499082409166E-4</v>
      </c>
    </row>
    <row r="39" spans="2:13" x14ac:dyDescent="0.45">
      <c r="B39" t="s">
        <v>30</v>
      </c>
    </row>
    <row r="40" spans="2:13" x14ac:dyDescent="0.45">
      <c r="B40" t="s">
        <v>31</v>
      </c>
      <c r="D40" t="s">
        <v>13</v>
      </c>
      <c r="E40" t="s">
        <v>14</v>
      </c>
      <c r="F40" t="s">
        <v>13</v>
      </c>
      <c r="G40" t="s">
        <v>14</v>
      </c>
      <c r="I40" t="str">
        <f>B40</f>
        <v>Duration</v>
      </c>
      <c r="J40" t="str">
        <f>D40</f>
        <v>Casuals</v>
      </c>
      <c r="K40" t="str">
        <f>E40</f>
        <v>Members</v>
      </c>
      <c r="L40" t="str">
        <f>F40</f>
        <v>Casuals</v>
      </c>
      <c r="M40" t="str">
        <f>G40</f>
        <v>Members</v>
      </c>
    </row>
    <row r="41" spans="2:13" x14ac:dyDescent="0.45">
      <c r="B41" t="s">
        <v>159</v>
      </c>
      <c r="D41">
        <v>337796</v>
      </c>
      <c r="E41">
        <v>685453</v>
      </c>
      <c r="F41" s="1">
        <f>D41/$B$2</f>
        <v>0.18540395818536884</v>
      </c>
      <c r="G41" s="1">
        <f>E41/$B$3</f>
        <v>0.34672843965044542</v>
      </c>
      <c r="I41" t="str">
        <f>B41</f>
        <v>&lt;  10min</v>
      </c>
      <c r="J41">
        <f t="shared" ref="J41:J46" si="9">D41</f>
        <v>337796</v>
      </c>
      <c r="K41">
        <f t="shared" ref="K41:K46" si="10">E41</f>
        <v>685453</v>
      </c>
      <c r="L41" s="1">
        <f t="shared" ref="L41:L46" si="11">F41</f>
        <v>0.18540395818536884</v>
      </c>
      <c r="M41" s="1">
        <f t="shared" ref="M41:M46" si="12">G41</f>
        <v>0.34672843965044542</v>
      </c>
    </row>
    <row r="42" spans="2:13" x14ac:dyDescent="0.45">
      <c r="B42" t="s">
        <v>32</v>
      </c>
      <c r="D42">
        <v>654897</v>
      </c>
      <c r="E42">
        <v>832251</v>
      </c>
      <c r="F42" s="1">
        <f t="shared" ref="F42:F52" si="13">D42/$B$2</f>
        <v>0.35944918235776474</v>
      </c>
      <c r="G42" s="1">
        <f t="shared" ref="G42:G52" si="14">E42/$B$3</f>
        <v>0.42098450313518632</v>
      </c>
      <c r="I42" t="str">
        <f t="shared" ref="I42:I46" si="15">B42</f>
        <v>10min &lt;= trips &lt; 20min</v>
      </c>
      <c r="J42">
        <f t="shared" si="9"/>
        <v>654897</v>
      </c>
      <c r="K42">
        <f t="shared" si="10"/>
        <v>832251</v>
      </c>
      <c r="L42" s="1">
        <f t="shared" si="11"/>
        <v>0.35944918235776474</v>
      </c>
      <c r="M42" s="1">
        <f t="shared" si="12"/>
        <v>0.42098450313518632</v>
      </c>
    </row>
    <row r="43" spans="2:13" x14ac:dyDescent="0.45">
      <c r="B43" t="s">
        <v>33</v>
      </c>
      <c r="D43">
        <v>329183</v>
      </c>
      <c r="E43">
        <v>275555</v>
      </c>
      <c r="F43" s="1">
        <f t="shared" si="13"/>
        <v>0.18067659524486457</v>
      </c>
      <c r="G43" s="1">
        <f t="shared" si="14"/>
        <v>0.13938629663577007</v>
      </c>
      <c r="I43" t="str">
        <f t="shared" si="15"/>
        <v>20min &lt;= trips &lt; 30min</v>
      </c>
      <c r="J43">
        <f t="shared" si="9"/>
        <v>329183</v>
      </c>
      <c r="K43">
        <f t="shared" si="10"/>
        <v>275555</v>
      </c>
      <c r="L43" s="1">
        <f t="shared" si="11"/>
        <v>0.18067659524486457</v>
      </c>
      <c r="M43" s="1">
        <f t="shared" si="12"/>
        <v>0.13938629663577007</v>
      </c>
    </row>
    <row r="44" spans="2:13" x14ac:dyDescent="0.45">
      <c r="B44" t="s">
        <v>34</v>
      </c>
      <c r="D44">
        <v>166471</v>
      </c>
      <c r="E44">
        <v>112119</v>
      </c>
      <c r="F44" s="1">
        <f t="shared" si="13"/>
        <v>9.1369886923103105E-2</v>
      </c>
      <c r="G44" s="1">
        <f t="shared" si="14"/>
        <v>5.6714094073799799E-2</v>
      </c>
      <c r="I44" t="str">
        <f t="shared" si="15"/>
        <v>30min &lt;= trips &lt;  40 min</v>
      </c>
      <c r="J44">
        <f t="shared" si="9"/>
        <v>166471</v>
      </c>
      <c r="K44">
        <f t="shared" si="10"/>
        <v>112119</v>
      </c>
      <c r="L44" s="1">
        <f t="shared" si="11"/>
        <v>9.1369886923103105E-2</v>
      </c>
      <c r="M44" s="1">
        <f t="shared" si="12"/>
        <v>5.6714094073799799E-2</v>
      </c>
    </row>
    <row r="45" spans="2:13" x14ac:dyDescent="0.45">
      <c r="B45" t="s">
        <v>35</v>
      </c>
      <c r="D45">
        <v>91718</v>
      </c>
      <c r="E45">
        <v>43260</v>
      </c>
      <c r="F45" s="1">
        <f t="shared" si="13"/>
        <v>5.0340679690836061E-2</v>
      </c>
      <c r="G45" s="1">
        <f t="shared" si="14"/>
        <v>2.1882568606860383E-2</v>
      </c>
      <c r="I45" t="str">
        <f t="shared" si="15"/>
        <v>40min &lt;= trips &lt;  50min</v>
      </c>
      <c r="J45">
        <f t="shared" si="9"/>
        <v>91718</v>
      </c>
      <c r="K45">
        <f t="shared" si="10"/>
        <v>43260</v>
      </c>
      <c r="L45" s="1">
        <f t="shared" si="11"/>
        <v>5.0340679690836061E-2</v>
      </c>
      <c r="M45" s="1">
        <f t="shared" si="12"/>
        <v>2.1882568606860383E-2</v>
      </c>
    </row>
    <row r="46" spans="2:13" x14ac:dyDescent="0.45">
      <c r="B46" t="s">
        <v>36</v>
      </c>
      <c r="D46">
        <v>59073</v>
      </c>
      <c r="E46">
        <v>12033</v>
      </c>
      <c r="F46" s="1">
        <f t="shared" si="13"/>
        <v>3.2423024612145475E-2</v>
      </c>
      <c r="G46" s="1">
        <f t="shared" si="14"/>
        <v>6.0867533066655335E-3</v>
      </c>
      <c r="I46" t="str">
        <f t="shared" si="15"/>
        <v>50min &lt;= trips &lt;  60min</v>
      </c>
      <c r="J46">
        <f t="shared" si="9"/>
        <v>59073</v>
      </c>
      <c r="K46">
        <f t="shared" si="10"/>
        <v>12033</v>
      </c>
      <c r="L46" s="1">
        <f t="shared" si="11"/>
        <v>3.2423024612145475E-2</v>
      </c>
      <c r="M46" s="1">
        <f t="shared" si="12"/>
        <v>6.0867533066655335E-3</v>
      </c>
    </row>
    <row r="47" spans="2:13" x14ac:dyDescent="0.45">
      <c r="B47" t="s">
        <v>37</v>
      </c>
      <c r="D47">
        <v>41880</v>
      </c>
      <c r="E47">
        <v>5341</v>
      </c>
      <c r="F47" s="1">
        <f t="shared" si="13"/>
        <v>2.2986411232824681E-2</v>
      </c>
      <c r="G47" s="1">
        <f t="shared" si="14"/>
        <v>2.7016828231447364E-3</v>
      </c>
      <c r="I47" t="s">
        <v>42</v>
      </c>
      <c r="J47">
        <f>SUM(D47:D52)</f>
        <v>136600</v>
      </c>
      <c r="K47">
        <f>SUM(E47:E52)</f>
        <v>12789</v>
      </c>
      <c r="L47" s="1">
        <f t="shared" ref="L47" si="16">F47</f>
        <v>2.2986411232824681E-2</v>
      </c>
      <c r="M47" s="1">
        <f t="shared" ref="M47" si="17">G47</f>
        <v>2.7016828231447364E-3</v>
      </c>
    </row>
    <row r="48" spans="2:13" x14ac:dyDescent="0.45">
      <c r="B48" t="s">
        <v>38</v>
      </c>
      <c r="D48">
        <v>30454</v>
      </c>
      <c r="E48">
        <v>2830</v>
      </c>
      <c r="F48" s="1">
        <f t="shared" si="13"/>
        <v>1.67150947393611E-2</v>
      </c>
      <c r="G48" s="1">
        <f t="shared" si="14"/>
        <v>1.4315226342444495E-3</v>
      </c>
    </row>
    <row r="49" spans="2:13" x14ac:dyDescent="0.45">
      <c r="B49" t="s">
        <v>39</v>
      </c>
      <c r="D49">
        <v>22700</v>
      </c>
      <c r="E49">
        <v>1868</v>
      </c>
      <c r="F49" s="1">
        <f t="shared" si="13"/>
        <v>1.2459205706425986E-2</v>
      </c>
      <c r="G49" s="1">
        <f t="shared" si="14"/>
        <v>9.449061062786684E-4</v>
      </c>
    </row>
    <row r="50" spans="2:13" x14ac:dyDescent="0.45">
      <c r="B50" t="s">
        <v>40</v>
      </c>
      <c r="D50">
        <v>17273</v>
      </c>
      <c r="E50">
        <v>1244</v>
      </c>
      <c r="F50" s="1">
        <f t="shared" si="13"/>
        <v>9.4805224743214119E-3</v>
      </c>
      <c r="G50" s="1">
        <f t="shared" si="14"/>
        <v>6.2926295300356713E-4</v>
      </c>
    </row>
    <row r="51" spans="2:13" x14ac:dyDescent="0.45">
      <c r="B51" t="s">
        <v>41</v>
      </c>
      <c r="D51">
        <v>13285</v>
      </c>
      <c r="E51">
        <v>852</v>
      </c>
      <c r="F51" s="1">
        <f t="shared" si="13"/>
        <v>7.2916540885404942E-3</v>
      </c>
      <c r="G51" s="1">
        <f t="shared" si="14"/>
        <v>4.3097430543331128E-4</v>
      </c>
    </row>
    <row r="52" spans="2:13" x14ac:dyDescent="0.45">
      <c r="B52" t="s">
        <v>43</v>
      </c>
      <c r="D52">
        <v>11008</v>
      </c>
      <c r="E52">
        <v>654</v>
      </c>
      <c r="F52" s="1">
        <f t="shared" si="13"/>
        <v>6.0418914720853419E-3</v>
      </c>
      <c r="G52" s="1">
        <f t="shared" si="14"/>
        <v>3.3081830487486573E-4</v>
      </c>
    </row>
    <row r="53" spans="2:13" x14ac:dyDescent="0.45">
      <c r="F53" s="4">
        <f>SUM(F41:F52)</f>
        <v>0.97463810672764184</v>
      </c>
      <c r="G53" s="4">
        <f>SUM(G41:G52)</f>
        <v>0.99825182253570699</v>
      </c>
    </row>
    <row r="54" spans="2:13" x14ac:dyDescent="0.45">
      <c r="B54" t="s">
        <v>54</v>
      </c>
    </row>
    <row r="55" spans="2:13" x14ac:dyDescent="0.45">
      <c r="B55" t="s">
        <v>31</v>
      </c>
      <c r="D55" t="s">
        <v>13</v>
      </c>
      <c r="E55" t="s">
        <v>14</v>
      </c>
      <c r="F55" t="s">
        <v>13</v>
      </c>
      <c r="G55" t="s">
        <v>14</v>
      </c>
      <c r="I55" t="str">
        <f>B55</f>
        <v>Duration</v>
      </c>
      <c r="J55" t="str">
        <f t="shared" ref="J55:M56" si="18">D55</f>
        <v>Casuals</v>
      </c>
      <c r="K55" t="str">
        <f t="shared" si="18"/>
        <v>Members</v>
      </c>
      <c r="L55" t="str">
        <f t="shared" si="18"/>
        <v>Casuals</v>
      </c>
      <c r="M55" t="str">
        <f t="shared" si="18"/>
        <v>Members</v>
      </c>
    </row>
    <row r="56" spans="2:13" x14ac:dyDescent="0.45">
      <c r="B56" t="s">
        <v>160</v>
      </c>
      <c r="D56">
        <v>722390</v>
      </c>
      <c r="E56">
        <v>1223573</v>
      </c>
      <c r="F56" s="1">
        <f>D56/$D$66</f>
        <v>0.39649363921872549</v>
      </c>
      <c r="G56" s="1">
        <f>E56/$E$66</f>
        <v>0.61893019227928758</v>
      </c>
      <c r="I56" t="str">
        <f>B56</f>
        <v>&lt; 15min</v>
      </c>
      <c r="J56">
        <f>D56</f>
        <v>722390</v>
      </c>
      <c r="K56">
        <f t="shared" si="18"/>
        <v>1223573</v>
      </c>
      <c r="L56" s="1">
        <f t="shared" si="18"/>
        <v>0.39649363921872549</v>
      </c>
      <c r="M56" s="1">
        <f t="shared" si="18"/>
        <v>0.61893019227928758</v>
      </c>
    </row>
    <row r="57" spans="2:13" x14ac:dyDescent="0.45">
      <c r="B57" t="s">
        <v>46</v>
      </c>
      <c r="D57">
        <v>599486</v>
      </c>
      <c r="E57">
        <v>569686</v>
      </c>
      <c r="F57" s="1">
        <f t="shared" ref="F57:F64" si="19">D57/$D$66</f>
        <v>0.32903609656927263</v>
      </c>
      <c r="G57" s="1">
        <f t="shared" ref="G57:G64" si="20">E57/$E$66</f>
        <v>0.28816904714211428</v>
      </c>
      <c r="I57" t="str">
        <f t="shared" ref="I57:I59" si="21">B57</f>
        <v>15min &lt;= trips &lt; 30min</v>
      </c>
      <c r="J57">
        <f t="shared" ref="J57:J59" si="22">D57</f>
        <v>599486</v>
      </c>
      <c r="K57">
        <f t="shared" ref="K57:K59" si="23">E57</f>
        <v>569686</v>
      </c>
      <c r="L57" s="1">
        <f t="shared" ref="L57:L58" si="24">F57</f>
        <v>0.32903609656927263</v>
      </c>
      <c r="M57" s="1">
        <f t="shared" ref="M57:M59" si="25">G57</f>
        <v>0.28816904714211428</v>
      </c>
    </row>
    <row r="58" spans="2:13" x14ac:dyDescent="0.45">
      <c r="B58" t="s">
        <v>47</v>
      </c>
      <c r="D58">
        <v>218309</v>
      </c>
      <c r="E58">
        <v>141078</v>
      </c>
      <c r="F58" s="1">
        <f t="shared" si="19"/>
        <v>0.11982188275612998</v>
      </c>
      <c r="G58" s="1">
        <f t="shared" si="20"/>
        <v>7.1362667913052458E-2</v>
      </c>
      <c r="I58" t="str">
        <f t="shared" si="21"/>
        <v>30min &lt;= trips &lt; 45min</v>
      </c>
      <c r="J58">
        <f t="shared" si="22"/>
        <v>218309</v>
      </c>
      <c r="K58">
        <f t="shared" si="23"/>
        <v>141078</v>
      </c>
      <c r="L58" s="1">
        <f t="shared" si="24"/>
        <v>0.11982188275612998</v>
      </c>
      <c r="M58" s="1">
        <f t="shared" si="25"/>
        <v>7.1362667913052458E-2</v>
      </c>
    </row>
    <row r="59" spans="2:13" x14ac:dyDescent="0.45">
      <c r="B59" t="s">
        <v>48</v>
      </c>
      <c r="D59">
        <v>98953</v>
      </c>
      <c r="E59">
        <v>26334</v>
      </c>
      <c r="F59" s="1">
        <f t="shared" si="19"/>
        <v>5.4311708469954652E-2</v>
      </c>
      <c r="G59" s="1">
        <f t="shared" si="20"/>
        <v>1.3320748074273261E-2</v>
      </c>
      <c r="I59" t="str">
        <f t="shared" si="21"/>
        <v>45min &lt;= trips &lt; 60min</v>
      </c>
      <c r="J59">
        <f t="shared" si="22"/>
        <v>98953</v>
      </c>
      <c r="K59">
        <f t="shared" si="23"/>
        <v>26334</v>
      </c>
      <c r="L59" s="1">
        <f>F59</f>
        <v>5.4311708469954652E-2</v>
      </c>
      <c r="M59" s="1">
        <f t="shared" si="25"/>
        <v>1.3320748074273261E-2</v>
      </c>
    </row>
    <row r="60" spans="2:13" x14ac:dyDescent="0.45">
      <c r="B60" t="s">
        <v>49</v>
      </c>
      <c r="D60">
        <v>58243</v>
      </c>
      <c r="E60">
        <v>6920</v>
      </c>
      <c r="F60" s="1">
        <f t="shared" si="19"/>
        <v>3.1967467751514038E-2</v>
      </c>
      <c r="G60" s="1">
        <f t="shared" si="20"/>
        <v>3.500401635679007E-3</v>
      </c>
      <c r="I60" t="s">
        <v>56</v>
      </c>
      <c r="J60">
        <f>SUM(D60:D64)</f>
        <v>182808</v>
      </c>
      <c r="K60">
        <f>SUM(E60:E64)</f>
        <v>16245</v>
      </c>
      <c r="L60" s="1">
        <f>J60/J62</f>
        <v>0.10033667298591725</v>
      </c>
      <c r="M60" s="1">
        <f>K60/K62</f>
        <v>8.2173445912724664E-3</v>
      </c>
    </row>
    <row r="61" spans="2:13" x14ac:dyDescent="0.45">
      <c r="B61" t="s">
        <v>50</v>
      </c>
      <c r="D61">
        <v>36791</v>
      </c>
      <c r="E61">
        <v>3119</v>
      </c>
      <c r="F61" s="1">
        <f t="shared" si="19"/>
        <v>2.0193243927097728E-2</v>
      </c>
      <c r="G61" s="1">
        <f t="shared" si="20"/>
        <v>1.5777099279888473E-3</v>
      </c>
    </row>
    <row r="62" spans="2:13" x14ac:dyDescent="0.45">
      <c r="B62" t="s">
        <v>51</v>
      </c>
      <c r="D62">
        <v>24312</v>
      </c>
      <c r="E62">
        <v>1708</v>
      </c>
      <c r="F62" s="1">
        <f t="shared" si="19"/>
        <v>1.3343973970688483E-2</v>
      </c>
      <c r="G62" s="1">
        <f t="shared" si="20"/>
        <v>8.6397196441325786E-4</v>
      </c>
      <c r="I62" t="s">
        <v>57</v>
      </c>
      <c r="J62">
        <f>SUM(J56:J60)</f>
        <v>1821946</v>
      </c>
      <c r="K62">
        <f>SUM(K56:K60)</f>
        <v>1976916</v>
      </c>
      <c r="L62" s="1">
        <f t="shared" ref="L62:M62" si="26">SUM(L56:L60)</f>
        <v>1</v>
      </c>
      <c r="M62" s="1">
        <f t="shared" si="26"/>
        <v>1.0000000000000002</v>
      </c>
    </row>
    <row r="63" spans="2:13" x14ac:dyDescent="0.45">
      <c r="B63" t="s">
        <v>52</v>
      </c>
      <c r="D63">
        <v>17254</v>
      </c>
      <c r="E63">
        <v>1042</v>
      </c>
      <c r="F63" s="1">
        <f t="shared" si="19"/>
        <v>9.4700940642587651E-3</v>
      </c>
      <c r="G63" s="1">
        <f t="shared" si="20"/>
        <v>5.2708359889848638E-4</v>
      </c>
    </row>
    <row r="64" spans="2:13" x14ac:dyDescent="0.45">
      <c r="B64" t="s">
        <v>53</v>
      </c>
      <c r="D64">
        <v>46208</v>
      </c>
      <c r="E64">
        <v>3456</v>
      </c>
      <c r="F64" s="1">
        <f t="shared" si="19"/>
        <v>2.5361893272358237E-2</v>
      </c>
      <c r="G64" s="1">
        <f t="shared" si="20"/>
        <v>1.7481774642928683E-3</v>
      </c>
    </row>
    <row r="66" spans="2:7" x14ac:dyDescent="0.45">
      <c r="B66" t="s">
        <v>15</v>
      </c>
      <c r="D66">
        <f>SUM(D56:D64)</f>
        <v>1821946</v>
      </c>
      <c r="E66">
        <f>SUM(E56:E64)</f>
        <v>1976916</v>
      </c>
      <c r="F66" s="4">
        <f>SUM(F56:F64)</f>
        <v>1</v>
      </c>
      <c r="G66" s="4">
        <f>SUM(G56:G64)</f>
        <v>1.0000000000000002</v>
      </c>
    </row>
    <row r="79" spans="2:7" x14ac:dyDescent="0.45">
      <c r="C79" t="s">
        <v>44</v>
      </c>
    </row>
    <row r="81" spans="3:7" x14ac:dyDescent="0.45">
      <c r="C81" t="s">
        <v>45</v>
      </c>
      <c r="D81" t="s">
        <v>13</v>
      </c>
      <c r="E81" t="s">
        <v>14</v>
      </c>
      <c r="F81" t="s">
        <v>13</v>
      </c>
      <c r="G81" t="s">
        <v>14</v>
      </c>
    </row>
    <row r="82" spans="3:7" x14ac:dyDescent="0.45">
      <c r="C82" s="5">
        <v>44348</v>
      </c>
      <c r="D82">
        <v>280707</v>
      </c>
      <c r="E82">
        <v>243360</v>
      </c>
      <c r="F82" s="1">
        <f>D82/$D$95</f>
        <v>0.15406987912923872</v>
      </c>
      <c r="G82" s="1">
        <f>E82/$E$95</f>
        <v>0.12310082977728948</v>
      </c>
    </row>
    <row r="83" spans="3:7" x14ac:dyDescent="0.45">
      <c r="C83" s="5">
        <v>44378</v>
      </c>
      <c r="D83">
        <v>338950</v>
      </c>
      <c r="E83">
        <v>255260</v>
      </c>
      <c r="F83" s="1">
        <f t="shared" ref="F83:F93" si="27">D83/$D$95</f>
        <v>0.18603734688075277</v>
      </c>
      <c r="G83" s="1">
        <f t="shared" ref="G83:G93" si="28">E83/$E$95</f>
        <v>0.12912030657852938</v>
      </c>
    </row>
    <row r="84" spans="3:7" x14ac:dyDescent="0.45">
      <c r="C84" s="5">
        <v>44409</v>
      </c>
      <c r="D84">
        <v>311626</v>
      </c>
      <c r="E84">
        <v>260536</v>
      </c>
      <c r="F84" s="1">
        <f t="shared" si="27"/>
        <v>0.17104019548329094</v>
      </c>
      <c r="G84" s="1">
        <f t="shared" si="28"/>
        <v>0.1317891099065413</v>
      </c>
    </row>
    <row r="85" spans="3:7" x14ac:dyDescent="0.45">
      <c r="C85" s="5">
        <v>44440</v>
      </c>
      <c r="D85">
        <v>265406</v>
      </c>
      <c r="E85">
        <v>251651</v>
      </c>
      <c r="F85" s="1">
        <f t="shared" si="27"/>
        <v>0.14567171584668262</v>
      </c>
      <c r="G85" s="1">
        <f t="shared" si="28"/>
        <v>0.12729473584107773</v>
      </c>
    </row>
    <row r="86" spans="3:7" x14ac:dyDescent="0.45">
      <c r="C86" s="5">
        <v>44470</v>
      </c>
      <c r="D86">
        <v>167848</v>
      </c>
      <c r="E86">
        <v>211414</v>
      </c>
      <c r="F86" s="1">
        <f t="shared" si="27"/>
        <v>9.2125672220801272E-2</v>
      </c>
      <c r="G86" s="1">
        <f t="shared" si="28"/>
        <v>0.10694131667708694</v>
      </c>
    </row>
    <row r="87" spans="3:7" x14ac:dyDescent="0.45">
      <c r="C87" s="5">
        <v>44501</v>
      </c>
      <c r="D87">
        <v>59406</v>
      </c>
      <c r="E87">
        <v>128197</v>
      </c>
      <c r="F87" s="1">
        <f t="shared" si="27"/>
        <v>3.260579622008556E-2</v>
      </c>
      <c r="G87" s="1">
        <f t="shared" si="28"/>
        <v>6.4846963654500239E-2</v>
      </c>
    </row>
    <row r="88" spans="3:7" x14ac:dyDescent="0.45">
      <c r="C88" s="5">
        <v>44531</v>
      </c>
      <c r="D88">
        <v>37893</v>
      </c>
      <c r="E88">
        <v>89292</v>
      </c>
      <c r="F88" s="1">
        <f t="shared" si="27"/>
        <v>2.0798091710731274E-2</v>
      </c>
      <c r="G88" s="1">
        <f t="shared" si="28"/>
        <v>4.5167321221539006E-2</v>
      </c>
    </row>
    <row r="89" spans="3:7" x14ac:dyDescent="0.45">
      <c r="C89" s="5">
        <v>44562</v>
      </c>
      <c r="D89">
        <v>10183</v>
      </c>
      <c r="E89">
        <v>45204</v>
      </c>
      <c r="F89" s="1">
        <f t="shared" si="27"/>
        <v>5.5890789298914459E-3</v>
      </c>
      <c r="G89" s="1">
        <f t="shared" si="28"/>
        <v>2.2865918430525121E-2</v>
      </c>
    </row>
    <row r="90" spans="3:7" x14ac:dyDescent="0.45">
      <c r="C90" s="5">
        <v>44593</v>
      </c>
      <c r="D90">
        <v>12644</v>
      </c>
      <c r="E90">
        <v>49504</v>
      </c>
      <c r="F90" s="1">
        <f t="shared" si="27"/>
        <v>6.9398324648480255E-3</v>
      </c>
      <c r="G90" s="1">
        <f t="shared" si="28"/>
        <v>2.5041023493158031E-2</v>
      </c>
    </row>
    <row r="91" spans="3:7" x14ac:dyDescent="0.45">
      <c r="C91" s="5">
        <v>44621</v>
      </c>
      <c r="D91">
        <v>59201</v>
      </c>
      <c r="E91">
        <v>104123</v>
      </c>
      <c r="F91" s="1">
        <f t="shared" si="27"/>
        <v>3.2493279164146467E-2</v>
      </c>
      <c r="G91" s="1">
        <f t="shared" si="28"/>
        <v>5.2669410334075906E-2</v>
      </c>
    </row>
    <row r="92" spans="3:7" x14ac:dyDescent="0.45">
      <c r="C92" s="5">
        <v>44652</v>
      </c>
      <c r="D92">
        <v>81062</v>
      </c>
      <c r="E92">
        <v>126007</v>
      </c>
      <c r="F92" s="1">
        <f t="shared" si="27"/>
        <v>4.4491988236753446E-2</v>
      </c>
      <c r="G92" s="1">
        <f t="shared" si="28"/>
        <v>6.3739177587717438E-2</v>
      </c>
    </row>
    <row r="93" spans="3:7" x14ac:dyDescent="0.45">
      <c r="C93" s="5">
        <v>44682</v>
      </c>
      <c r="D93">
        <v>197020</v>
      </c>
      <c r="E93">
        <v>212368</v>
      </c>
      <c r="F93" s="1">
        <f t="shared" si="27"/>
        <v>0.10813712371277744</v>
      </c>
      <c r="G93" s="1">
        <f t="shared" si="28"/>
        <v>0.10742388649795945</v>
      </c>
    </row>
    <row r="94" spans="3:7" x14ac:dyDescent="0.45">
      <c r="F94" s="4"/>
      <c r="G94" s="4"/>
    </row>
    <row r="95" spans="3:7" x14ac:dyDescent="0.45">
      <c r="C95" t="s">
        <v>15</v>
      </c>
      <c r="D95">
        <f>SUM(D82:D93)</f>
        <v>1821946</v>
      </c>
      <c r="E95">
        <f>SUM(E82:E93)</f>
        <v>1976916</v>
      </c>
      <c r="F95" s="4">
        <f>SUM(F82:F93)</f>
        <v>0.99999999999999989</v>
      </c>
      <c r="G95" s="4">
        <f>SUM(G82:G93)</f>
        <v>1</v>
      </c>
    </row>
    <row r="128" spans="2:6" x14ac:dyDescent="0.45">
      <c r="B128" t="s">
        <v>58</v>
      </c>
      <c r="F128" t="s">
        <v>63</v>
      </c>
    </row>
    <row r="129" spans="2:10" x14ac:dyDescent="0.45">
      <c r="B129" t="s">
        <v>59</v>
      </c>
      <c r="F129" t="s">
        <v>64</v>
      </c>
    </row>
    <row r="130" spans="2:10" x14ac:dyDescent="0.45">
      <c r="B130" t="s">
        <v>60</v>
      </c>
    </row>
    <row r="132" spans="2:10" x14ac:dyDescent="0.45">
      <c r="B132" t="s">
        <v>31</v>
      </c>
      <c r="D132" t="s">
        <v>45</v>
      </c>
      <c r="E132" t="s">
        <v>13</v>
      </c>
      <c r="F132" t="s">
        <v>14</v>
      </c>
      <c r="G132" t="s">
        <v>13</v>
      </c>
      <c r="H132" t="s">
        <v>14</v>
      </c>
      <c r="I132" t="s">
        <v>162</v>
      </c>
      <c r="J132" t="s">
        <v>163</v>
      </c>
    </row>
    <row r="133" spans="2:10" x14ac:dyDescent="0.45">
      <c r="B133" t="s">
        <v>55</v>
      </c>
      <c r="D133" s="5">
        <v>44348</v>
      </c>
      <c r="E133">
        <v>97685</v>
      </c>
      <c r="F133">
        <v>138220</v>
      </c>
      <c r="G133" s="1">
        <f>E133/I133</f>
        <v>0.34799630931896958</v>
      </c>
      <c r="H133" s="1">
        <f>F133/J133</f>
        <v>0.56796515450361607</v>
      </c>
      <c r="I133">
        <f>SUM(E133,E145,E157,E169,E181)</f>
        <v>280707</v>
      </c>
      <c r="J133">
        <f>SUM(F133,F145,F157,F169,F181)</f>
        <v>243360</v>
      </c>
    </row>
    <row r="134" spans="2:10" x14ac:dyDescent="0.45">
      <c r="B134" t="s">
        <v>55</v>
      </c>
      <c r="D134" s="5">
        <v>44378</v>
      </c>
      <c r="E134">
        <v>124701</v>
      </c>
      <c r="F134">
        <v>148155</v>
      </c>
      <c r="G134" s="1">
        <f t="shared" ref="G134:G144" si="29">E134/I134</f>
        <v>0.3679038206225107</v>
      </c>
      <c r="H134" s="1">
        <f t="shared" ref="H134:H144" si="30">F134/J134</f>
        <v>0.58040821123560293</v>
      </c>
      <c r="I134">
        <f t="shared" ref="I134:J134" si="31">SUM(E134,E146,E158,E170,E182)</f>
        <v>338950</v>
      </c>
      <c r="J134">
        <f t="shared" si="31"/>
        <v>255260</v>
      </c>
    </row>
    <row r="135" spans="2:10" x14ac:dyDescent="0.45">
      <c r="B135" t="s">
        <v>55</v>
      </c>
      <c r="D135" s="5">
        <v>44409</v>
      </c>
      <c r="E135">
        <v>120876</v>
      </c>
      <c r="F135">
        <v>154025</v>
      </c>
      <c r="G135" s="1">
        <f t="shared" si="29"/>
        <v>0.38788804528505322</v>
      </c>
      <c r="H135" s="1">
        <f t="shared" si="30"/>
        <v>0.59118509534191055</v>
      </c>
      <c r="I135">
        <f t="shared" ref="I135:J135" si="32">SUM(E135,E147,E159,E171,E183)</f>
        <v>311626</v>
      </c>
      <c r="J135">
        <f t="shared" si="32"/>
        <v>260536</v>
      </c>
    </row>
    <row r="136" spans="2:10" x14ac:dyDescent="0.45">
      <c r="B136" t="s">
        <v>55</v>
      </c>
      <c r="D136" s="5">
        <v>44440</v>
      </c>
      <c r="E136">
        <v>107629</v>
      </c>
      <c r="F136">
        <v>151739</v>
      </c>
      <c r="G136" s="1">
        <f t="shared" si="29"/>
        <v>0.40552587356728936</v>
      </c>
      <c r="H136" s="1">
        <f t="shared" si="30"/>
        <v>0.60297395996836889</v>
      </c>
      <c r="I136">
        <f t="shared" ref="I136:J136" si="33">SUM(E136,E148,E160,E172,E184)</f>
        <v>265406</v>
      </c>
      <c r="J136">
        <f t="shared" si="33"/>
        <v>251651</v>
      </c>
    </row>
    <row r="137" spans="2:10" x14ac:dyDescent="0.45">
      <c r="B137" t="s">
        <v>55</v>
      </c>
      <c r="D137" s="5">
        <v>44470</v>
      </c>
      <c r="E137">
        <v>74122</v>
      </c>
      <c r="F137">
        <v>135912</v>
      </c>
      <c r="G137" s="1">
        <f t="shared" si="29"/>
        <v>0.44160192555168964</v>
      </c>
      <c r="H137" s="1">
        <f t="shared" si="30"/>
        <v>0.64287133302430299</v>
      </c>
      <c r="I137">
        <f t="shared" ref="I137:J137" si="34">SUM(E137,E149,E161,E173,E185)</f>
        <v>167848</v>
      </c>
      <c r="J137">
        <f t="shared" si="34"/>
        <v>211414</v>
      </c>
    </row>
    <row r="138" spans="2:10" x14ac:dyDescent="0.45">
      <c r="B138" t="s">
        <v>55</v>
      </c>
      <c r="D138" s="5">
        <v>44501</v>
      </c>
      <c r="E138">
        <v>30964</v>
      </c>
      <c r="F138">
        <v>88074</v>
      </c>
      <c r="G138" s="1">
        <f t="shared" si="29"/>
        <v>0.52123558623011534</v>
      </c>
      <c r="H138" s="1">
        <f t="shared" si="30"/>
        <v>0.68702075711600119</v>
      </c>
      <c r="I138">
        <f t="shared" ref="I138:J138" si="35">SUM(E138,E150,E162,E174,E186)</f>
        <v>59405</v>
      </c>
      <c r="J138">
        <f t="shared" si="35"/>
        <v>128197</v>
      </c>
    </row>
    <row r="139" spans="2:10" x14ac:dyDescent="0.45">
      <c r="B139" t="s">
        <v>55</v>
      </c>
      <c r="D139" s="5">
        <v>44531</v>
      </c>
      <c r="E139">
        <v>20070</v>
      </c>
      <c r="F139">
        <v>62260</v>
      </c>
      <c r="G139" s="1">
        <f t="shared" si="29"/>
        <v>0.52964927559179797</v>
      </c>
      <c r="H139" s="1">
        <f t="shared" si="30"/>
        <v>0.69726291269094653</v>
      </c>
      <c r="I139">
        <f t="shared" ref="I139:J139" si="36">SUM(E139,E151,E163,E175,E187)</f>
        <v>37893</v>
      </c>
      <c r="J139">
        <f t="shared" si="36"/>
        <v>89292</v>
      </c>
    </row>
    <row r="140" spans="2:10" x14ac:dyDescent="0.45">
      <c r="B140" t="s">
        <v>55</v>
      </c>
      <c r="D140" s="5">
        <v>44562</v>
      </c>
      <c r="E140">
        <v>6098</v>
      </c>
      <c r="F140">
        <v>32411</v>
      </c>
      <c r="G140" s="1">
        <f t="shared" si="29"/>
        <v>0.5988412059314544</v>
      </c>
      <c r="H140" s="1">
        <f t="shared" si="30"/>
        <v>0.71699407132112203</v>
      </c>
      <c r="I140">
        <f t="shared" ref="I140:J140" si="37">SUM(E140,E152,E164,E176,E188)</f>
        <v>10183</v>
      </c>
      <c r="J140">
        <f t="shared" si="37"/>
        <v>45204</v>
      </c>
    </row>
    <row r="141" spans="2:10" x14ac:dyDescent="0.45">
      <c r="B141" t="s">
        <v>55</v>
      </c>
      <c r="D141" s="5">
        <v>44593</v>
      </c>
      <c r="E141">
        <v>6875</v>
      </c>
      <c r="F141">
        <v>34894</v>
      </c>
      <c r="G141" s="1">
        <f t="shared" si="29"/>
        <v>0.54373615944321418</v>
      </c>
      <c r="H141" s="1">
        <f t="shared" si="30"/>
        <v>0.70487233354880419</v>
      </c>
      <c r="I141">
        <f t="shared" ref="I141:J141" si="38">SUM(E141,E153,E165,E177,E189)</f>
        <v>12644</v>
      </c>
      <c r="J141">
        <f t="shared" si="38"/>
        <v>49504</v>
      </c>
    </row>
    <row r="142" spans="2:10" x14ac:dyDescent="0.45">
      <c r="B142" t="s">
        <v>55</v>
      </c>
      <c r="D142" s="5">
        <v>44621</v>
      </c>
      <c r="E142">
        <v>24094</v>
      </c>
      <c r="F142">
        <v>68834</v>
      </c>
      <c r="G142" s="1">
        <f t="shared" si="29"/>
        <v>0.4069863684735055</v>
      </c>
      <c r="H142" s="1">
        <f t="shared" si="30"/>
        <v>0.66108352621418898</v>
      </c>
      <c r="I142">
        <f t="shared" ref="I142:J142" si="39">SUM(E142,E154,E166,E178,E190)</f>
        <v>59201</v>
      </c>
      <c r="J142">
        <f t="shared" si="39"/>
        <v>104123</v>
      </c>
    </row>
    <row r="143" spans="2:10" x14ac:dyDescent="0.45">
      <c r="B143" t="s">
        <v>55</v>
      </c>
      <c r="D143" s="5">
        <v>44652</v>
      </c>
      <c r="E143">
        <v>33850</v>
      </c>
      <c r="F143">
        <v>83516</v>
      </c>
      <c r="G143" s="1">
        <f t="shared" si="29"/>
        <v>0.41758160420418938</v>
      </c>
      <c r="H143" s="1">
        <f t="shared" si="30"/>
        <v>0.66278857523788359</v>
      </c>
      <c r="I143">
        <f t="shared" ref="I143:J143" si="40">SUM(E143,E155,E167,E179,E191)</f>
        <v>81062</v>
      </c>
      <c r="J143">
        <f t="shared" si="40"/>
        <v>126007</v>
      </c>
    </row>
    <row r="144" spans="2:10" x14ac:dyDescent="0.45">
      <c r="B144" t="s">
        <v>55</v>
      </c>
      <c r="D144" s="5">
        <v>44682</v>
      </c>
      <c r="E144">
        <v>75425</v>
      </c>
      <c r="F144">
        <v>125533</v>
      </c>
      <c r="G144" s="1">
        <f t="shared" si="29"/>
        <v>0.38340517679591712</v>
      </c>
      <c r="H144" s="1">
        <f t="shared" si="30"/>
        <v>0.59028796599330402</v>
      </c>
      <c r="I144">
        <f t="shared" ref="I144:J144" si="41">SUM(E144,E156,E168,E180,E192)</f>
        <v>196724</v>
      </c>
      <c r="J144">
        <f t="shared" si="41"/>
        <v>212664</v>
      </c>
    </row>
    <row r="145" spans="2:12" x14ac:dyDescent="0.45">
      <c r="B145" t="s">
        <v>46</v>
      </c>
      <c r="D145" s="5">
        <v>44348</v>
      </c>
      <c r="E145">
        <v>95101</v>
      </c>
      <c r="F145">
        <v>78584</v>
      </c>
      <c r="G145" s="1">
        <f>E145/I133</f>
        <v>0.33879098134353614</v>
      </c>
      <c r="H145" s="1">
        <f>F145/J133</f>
        <v>0.32291255752794212</v>
      </c>
    </row>
    <row r="146" spans="2:12" x14ac:dyDescent="0.45">
      <c r="B146" t="s">
        <v>46</v>
      </c>
      <c r="D146" s="5">
        <v>44378</v>
      </c>
      <c r="E146">
        <v>115428</v>
      </c>
      <c r="F146">
        <v>80684</v>
      </c>
      <c r="G146" s="1">
        <f t="shared" ref="G146:H146" si="42">E146/I134</f>
        <v>0.34054580321581357</v>
      </c>
      <c r="H146" s="1">
        <f t="shared" si="42"/>
        <v>0.31608555982135861</v>
      </c>
      <c r="I146">
        <f>SUM(I133:I144)</f>
        <v>1821649</v>
      </c>
      <c r="J146">
        <f>SUM(J133:J144)</f>
        <v>1977212</v>
      </c>
    </row>
    <row r="147" spans="2:12" x14ac:dyDescent="0.45">
      <c r="B147" t="s">
        <v>46</v>
      </c>
      <c r="D147" s="5">
        <v>44409</v>
      </c>
      <c r="E147">
        <v>105199</v>
      </c>
      <c r="F147">
        <v>79978</v>
      </c>
      <c r="G147" s="1">
        <f t="shared" ref="G147:H147" si="43">E147/I135</f>
        <v>0.337580946390866</v>
      </c>
      <c r="H147" s="1">
        <f t="shared" si="43"/>
        <v>0.30697485184389106</v>
      </c>
    </row>
    <row r="148" spans="2:12" x14ac:dyDescent="0.45">
      <c r="B148" t="s">
        <v>46</v>
      </c>
      <c r="D148" s="5">
        <v>44440</v>
      </c>
      <c r="E148">
        <v>87660</v>
      </c>
      <c r="F148">
        <v>75414</v>
      </c>
      <c r="G148" s="1">
        <f t="shared" ref="G148:H148" si="44">E148/I136</f>
        <v>0.33028642909353972</v>
      </c>
      <c r="H148" s="1">
        <f t="shared" si="44"/>
        <v>0.29967693353096153</v>
      </c>
    </row>
    <row r="149" spans="2:12" x14ac:dyDescent="0.45">
      <c r="B149" t="s">
        <v>46</v>
      </c>
      <c r="D149" s="5">
        <v>44470</v>
      </c>
      <c r="E149">
        <v>53452</v>
      </c>
      <c r="F149">
        <v>57953</v>
      </c>
      <c r="G149" s="1">
        <f t="shared" ref="G149:H149" si="45">E149/I137</f>
        <v>0.3184547924312473</v>
      </c>
      <c r="H149" s="1">
        <f t="shared" si="45"/>
        <v>0.27412091914442754</v>
      </c>
    </row>
    <row r="150" spans="2:12" x14ac:dyDescent="0.45">
      <c r="B150" t="s">
        <v>46</v>
      </c>
      <c r="D150" s="5">
        <v>44501</v>
      </c>
      <c r="E150">
        <v>17441</v>
      </c>
      <c r="F150">
        <v>31286</v>
      </c>
      <c r="G150" s="1">
        <f t="shared" ref="G150:H150" si="46">E150/I138</f>
        <v>0.29359481525124148</v>
      </c>
      <c r="H150" s="1">
        <f t="shared" si="46"/>
        <v>0.24404627253367864</v>
      </c>
    </row>
    <row r="151" spans="2:12" x14ac:dyDescent="0.45">
      <c r="B151" t="s">
        <v>46</v>
      </c>
      <c r="D151" s="5">
        <v>44531</v>
      </c>
      <c r="E151">
        <v>11023</v>
      </c>
      <c r="F151">
        <v>21542</v>
      </c>
      <c r="G151" s="1">
        <f t="shared" ref="G151:H151" si="47">E151/I139</f>
        <v>0.29089805504974536</v>
      </c>
      <c r="H151" s="1">
        <f t="shared" si="47"/>
        <v>0.24125341575953052</v>
      </c>
    </row>
    <row r="152" spans="2:12" x14ac:dyDescent="0.45">
      <c r="B152" t="s">
        <v>46</v>
      </c>
      <c r="D152" s="5">
        <v>44562</v>
      </c>
      <c r="E152">
        <v>2711</v>
      </c>
      <c r="F152">
        <v>10181</v>
      </c>
      <c r="G152" s="1">
        <f t="shared" ref="G152:H152" si="48">E152/I140</f>
        <v>0.26622802710399684</v>
      </c>
      <c r="H152" s="1">
        <f t="shared" si="48"/>
        <v>0.22522343155472968</v>
      </c>
    </row>
    <row r="153" spans="2:12" x14ac:dyDescent="0.45">
      <c r="B153" t="s">
        <v>46</v>
      </c>
      <c r="D153" s="5">
        <v>44593</v>
      </c>
      <c r="E153">
        <v>3498</v>
      </c>
      <c r="F153">
        <v>11371</v>
      </c>
      <c r="G153" s="1">
        <f t="shared" ref="G153:H153" si="49">E153/I141</f>
        <v>0.27665295792470734</v>
      </c>
      <c r="H153" s="1">
        <f t="shared" si="49"/>
        <v>0.22969861021331608</v>
      </c>
    </row>
    <row r="154" spans="2:12" x14ac:dyDescent="0.45">
      <c r="B154" t="s">
        <v>46</v>
      </c>
      <c r="D154" s="5">
        <v>44621</v>
      </c>
      <c r="E154">
        <v>18588</v>
      </c>
      <c r="F154">
        <v>26693</v>
      </c>
      <c r="G154" s="1">
        <f t="shared" ref="G154:H154" si="50">E154/I142</f>
        <v>0.31398118275029135</v>
      </c>
      <c r="H154" s="1">
        <f t="shared" si="50"/>
        <v>0.25636026622360092</v>
      </c>
    </row>
    <row r="155" spans="2:12" x14ac:dyDescent="0.45">
      <c r="B155" t="s">
        <v>46</v>
      </c>
      <c r="D155" s="5">
        <v>44652</v>
      </c>
      <c r="E155">
        <v>25475</v>
      </c>
      <c r="F155">
        <v>32386</v>
      </c>
      <c r="G155" s="1">
        <f t="shared" ref="G155:H155" si="51">E155/I143</f>
        <v>0.31426562384347784</v>
      </c>
      <c r="H155" s="1">
        <f t="shared" si="51"/>
        <v>0.25701746728356362</v>
      </c>
    </row>
    <row r="156" spans="2:12" x14ac:dyDescent="0.45">
      <c r="B156" t="s">
        <v>46</v>
      </c>
      <c r="D156" s="5">
        <v>44682</v>
      </c>
      <c r="E156">
        <v>63614</v>
      </c>
      <c r="F156">
        <v>63910</v>
      </c>
      <c r="G156" s="1">
        <f t="shared" ref="G156:H156" si="52">E156/I144</f>
        <v>0.32336674732111992</v>
      </c>
      <c r="H156" s="1">
        <f t="shared" si="52"/>
        <v>0.30052100966783285</v>
      </c>
    </row>
    <row r="157" spans="2:12" x14ac:dyDescent="0.45">
      <c r="B157" t="s">
        <v>47</v>
      </c>
      <c r="D157" s="5">
        <v>44348</v>
      </c>
      <c r="E157">
        <v>36363</v>
      </c>
      <c r="F157">
        <v>20514</v>
      </c>
      <c r="G157" s="1">
        <f>E157/I133</f>
        <v>0.12954076670692216</v>
      </c>
      <c r="H157" s="1">
        <f>F157/J133</f>
        <v>8.4294871794871801E-2</v>
      </c>
    </row>
    <row r="158" spans="2:12" x14ac:dyDescent="0.45">
      <c r="B158" t="s">
        <v>47</v>
      </c>
      <c r="D158" s="5">
        <v>44378</v>
      </c>
      <c r="E158">
        <v>42583</v>
      </c>
      <c r="F158">
        <v>20226</v>
      </c>
      <c r="G158" s="1">
        <f t="shared" ref="G158:H158" si="53">E158/I134</f>
        <v>0.12563209912966514</v>
      </c>
      <c r="H158" s="1">
        <f t="shared" si="53"/>
        <v>7.9236856538431405E-2</v>
      </c>
      <c r="K158" s="5"/>
      <c r="L158" s="5"/>
    </row>
    <row r="159" spans="2:12" x14ac:dyDescent="0.45">
      <c r="B159" t="s">
        <v>47</v>
      </c>
      <c r="D159" s="5">
        <v>44409</v>
      </c>
      <c r="E159">
        <v>37891</v>
      </c>
      <c r="F159">
        <v>20234</v>
      </c>
      <c r="G159" s="1">
        <f t="shared" ref="G159:H159" si="54">E159/I135</f>
        <v>0.1215912664540186</v>
      </c>
      <c r="H159" s="1">
        <f t="shared" si="54"/>
        <v>7.7662971719839102E-2</v>
      </c>
    </row>
    <row r="160" spans="2:12" x14ac:dyDescent="0.45">
      <c r="B160" t="s">
        <v>47</v>
      </c>
      <c r="D160" s="5">
        <v>44440</v>
      </c>
      <c r="E160">
        <v>31059</v>
      </c>
      <c r="F160">
        <v>18890</v>
      </c>
      <c r="G160" s="1">
        <f t="shared" ref="G160:H160" si="55">E160/I136</f>
        <v>0.11702448324453855</v>
      </c>
      <c r="H160" s="1">
        <f t="shared" si="55"/>
        <v>7.5064275524436619E-2</v>
      </c>
    </row>
    <row r="161" spans="2:8" x14ac:dyDescent="0.45">
      <c r="B161" t="s">
        <v>47</v>
      </c>
      <c r="D161" s="5">
        <v>44470</v>
      </c>
      <c r="E161">
        <v>18325</v>
      </c>
      <c r="F161">
        <v>13680</v>
      </c>
      <c r="G161" s="1">
        <f t="shared" ref="G161:H161" si="56">E161/I137</f>
        <v>0.10917615938229827</v>
      </c>
      <c r="H161" s="1">
        <f t="shared" si="56"/>
        <v>6.4707162250371306E-2</v>
      </c>
    </row>
    <row r="162" spans="2:8" x14ac:dyDescent="0.45">
      <c r="B162" t="s">
        <v>47</v>
      </c>
      <c r="D162" s="5">
        <v>44501</v>
      </c>
      <c r="E162">
        <v>5332</v>
      </c>
      <c r="F162">
        <v>6857</v>
      </c>
      <c r="G162" s="1">
        <f t="shared" ref="G162:H162" si="57">E162/I138</f>
        <v>8.9756754481945963E-2</v>
      </c>
      <c r="H162" s="1">
        <f t="shared" si="57"/>
        <v>5.348799113863819E-2</v>
      </c>
    </row>
    <row r="163" spans="2:8" x14ac:dyDescent="0.45">
      <c r="B163" t="s">
        <v>47</v>
      </c>
      <c r="D163" s="5">
        <v>44531</v>
      </c>
      <c r="E163">
        <v>3353</v>
      </c>
      <c r="F163">
        <v>4328</v>
      </c>
      <c r="G163" s="1">
        <f t="shared" ref="G163:H163" si="58">E163/I139</f>
        <v>8.8486000052780192E-2</v>
      </c>
      <c r="H163" s="1">
        <f t="shared" si="58"/>
        <v>4.8470187698786006E-2</v>
      </c>
    </row>
    <row r="164" spans="2:8" x14ac:dyDescent="0.45">
      <c r="B164" t="s">
        <v>47</v>
      </c>
      <c r="D164" s="5">
        <v>44562</v>
      </c>
      <c r="E164">
        <v>628</v>
      </c>
      <c r="F164">
        <v>2010</v>
      </c>
      <c r="G164" s="1">
        <f t="shared" ref="G164:H164" si="59">E164/I140</f>
        <v>6.1671413139546299E-2</v>
      </c>
      <c r="H164" s="1">
        <f t="shared" si="59"/>
        <v>4.44650915848155E-2</v>
      </c>
    </row>
    <row r="165" spans="2:8" x14ac:dyDescent="0.45">
      <c r="B165" t="s">
        <v>47</v>
      </c>
      <c r="D165" s="5">
        <v>44593</v>
      </c>
      <c r="E165">
        <v>965</v>
      </c>
      <c r="F165">
        <v>2508</v>
      </c>
      <c r="G165" s="1">
        <f t="shared" ref="G165:H165" si="60">E165/I141</f>
        <v>7.6320784561847516E-2</v>
      </c>
      <c r="H165" s="1">
        <f t="shared" si="60"/>
        <v>5.0662572721396251E-2</v>
      </c>
    </row>
    <row r="166" spans="2:8" x14ac:dyDescent="0.45">
      <c r="B166" t="s">
        <v>47</v>
      </c>
      <c r="D166" s="5">
        <v>44621</v>
      </c>
      <c r="E166">
        <v>7302</v>
      </c>
      <c r="F166">
        <v>6477</v>
      </c>
      <c r="G166" s="1">
        <f t="shared" ref="G166:H166" si="61">E166/I142</f>
        <v>0.12334251110623132</v>
      </c>
      <c r="H166" s="1">
        <f t="shared" si="61"/>
        <v>6.2205276451888634E-2</v>
      </c>
    </row>
    <row r="167" spans="2:8" x14ac:dyDescent="0.45">
      <c r="B167" t="s">
        <v>47</v>
      </c>
      <c r="D167" s="5">
        <v>44652</v>
      </c>
      <c r="E167">
        <v>9722</v>
      </c>
      <c r="F167">
        <v>7772</v>
      </c>
      <c r="G167" s="1">
        <f t="shared" ref="G167:H167" si="62">E167/I143</f>
        <v>0.11993289087365226</v>
      </c>
      <c r="H167" s="1">
        <f t="shared" si="62"/>
        <v>6.1679113065147173E-2</v>
      </c>
    </row>
    <row r="168" spans="2:8" x14ac:dyDescent="0.45">
      <c r="B168" t="s">
        <v>47</v>
      </c>
      <c r="D168" s="5">
        <v>44682</v>
      </c>
      <c r="E168">
        <v>24786</v>
      </c>
      <c r="F168">
        <v>17582</v>
      </c>
      <c r="G168" s="1">
        <f t="shared" ref="G168:H168" si="63">E168/I144</f>
        <v>0.12599377808503284</v>
      </c>
      <c r="H168" s="1">
        <f t="shared" si="63"/>
        <v>8.2675017868562614E-2</v>
      </c>
    </row>
    <row r="169" spans="2:8" x14ac:dyDescent="0.45">
      <c r="B169" t="s">
        <v>61</v>
      </c>
      <c r="D169" s="5">
        <v>44348</v>
      </c>
      <c r="E169">
        <v>18209</v>
      </c>
      <c r="F169">
        <v>3856</v>
      </c>
      <c r="G169" s="1">
        <f>E169/I133</f>
        <v>6.4868350272704281E-2</v>
      </c>
      <c r="H169" s="1">
        <f>F169/J133</f>
        <v>1.5844838921762E-2</v>
      </c>
    </row>
    <row r="170" spans="2:8" x14ac:dyDescent="0.45">
      <c r="B170" t="s">
        <v>61</v>
      </c>
      <c r="D170" s="5">
        <v>44378</v>
      </c>
      <c r="E170">
        <v>20332</v>
      </c>
      <c r="F170">
        <v>3972</v>
      </c>
      <c r="G170" s="1">
        <f t="shared" ref="G170:H170" si="64">E170/I134</f>
        <v>5.9985248561734768E-2</v>
      </c>
      <c r="H170" s="1">
        <f t="shared" si="64"/>
        <v>1.5560604873462352E-2</v>
      </c>
    </row>
    <row r="171" spans="2:8" x14ac:dyDescent="0.45">
      <c r="B171" t="s">
        <v>61</v>
      </c>
      <c r="D171" s="5">
        <v>44409</v>
      </c>
      <c r="E171">
        <v>17406</v>
      </c>
      <c r="F171">
        <v>3987</v>
      </c>
      <c r="G171" s="1">
        <f t="shared" ref="G171:H171" si="65">E171/I135</f>
        <v>5.5855416428667697E-2</v>
      </c>
      <c r="H171" s="1">
        <f t="shared" si="65"/>
        <v>1.5303067522338563E-2</v>
      </c>
    </row>
    <row r="172" spans="2:8" x14ac:dyDescent="0.45">
      <c r="B172" t="s">
        <v>61</v>
      </c>
      <c r="D172" s="5">
        <v>44440</v>
      </c>
      <c r="E172">
        <v>14822</v>
      </c>
      <c r="F172">
        <v>3577</v>
      </c>
      <c r="G172" s="1">
        <f t="shared" ref="G172:H172" si="66">E172/I136</f>
        <v>5.5846514396810924E-2</v>
      </c>
      <c r="H172" s="1">
        <f t="shared" si="66"/>
        <v>1.4214129886231329E-2</v>
      </c>
    </row>
    <row r="173" spans="2:8" x14ac:dyDescent="0.45">
      <c r="B173" t="s">
        <v>61</v>
      </c>
      <c r="D173" s="5">
        <v>44470</v>
      </c>
      <c r="E173">
        <v>8304</v>
      </c>
      <c r="F173">
        <v>2444</v>
      </c>
      <c r="G173" s="1">
        <f t="shared" ref="G173:H173" si="67">E173/I137</f>
        <v>4.9473333015585527E-2</v>
      </c>
      <c r="H173" s="1">
        <f t="shared" si="67"/>
        <v>1.1560256179817797E-2</v>
      </c>
    </row>
    <row r="174" spans="2:8" x14ac:dyDescent="0.45">
      <c r="B174" t="s">
        <v>61</v>
      </c>
      <c r="D174" s="5">
        <v>44501</v>
      </c>
      <c r="E174">
        <v>2249</v>
      </c>
      <c r="F174">
        <v>1325</v>
      </c>
      <c r="G174" s="1">
        <f t="shared" ref="G174:H174" si="68">E174/I138</f>
        <v>3.7858766097129869E-2</v>
      </c>
      <c r="H174" s="1">
        <f t="shared" si="68"/>
        <v>1.0335655280544786E-2</v>
      </c>
    </row>
    <row r="175" spans="2:8" x14ac:dyDescent="0.45">
      <c r="B175" t="s">
        <v>61</v>
      </c>
      <c r="D175" s="5">
        <v>44531</v>
      </c>
      <c r="E175">
        <v>1301</v>
      </c>
      <c r="F175">
        <v>793</v>
      </c>
      <c r="G175" s="1">
        <f t="shared" ref="G175:H175" si="69">E175/I139</f>
        <v>3.4333518064022378E-2</v>
      </c>
      <c r="H175" s="1">
        <f t="shared" si="69"/>
        <v>8.8809747793755327E-3</v>
      </c>
    </row>
    <row r="176" spans="2:8" x14ac:dyDescent="0.45">
      <c r="B176" t="s">
        <v>61</v>
      </c>
      <c r="D176" s="5">
        <v>44562</v>
      </c>
      <c r="E176">
        <v>225</v>
      </c>
      <c r="F176">
        <v>396</v>
      </c>
      <c r="G176" s="1">
        <f t="shared" ref="G176:H176" si="70">E176/I140</f>
        <v>2.2095649612098596E-2</v>
      </c>
      <c r="H176" s="1">
        <f t="shared" si="70"/>
        <v>8.7602867002920092E-3</v>
      </c>
    </row>
    <row r="177" spans="2:8" x14ac:dyDescent="0.45">
      <c r="B177" t="s">
        <v>61</v>
      </c>
      <c r="D177" s="5">
        <v>44593</v>
      </c>
      <c r="E177">
        <v>428</v>
      </c>
      <c r="F177">
        <v>438</v>
      </c>
      <c r="G177" s="1">
        <f t="shared" ref="G177:H177" si="71">E177/I141</f>
        <v>3.3850047453337549E-2</v>
      </c>
      <c r="H177" s="1">
        <f t="shared" si="71"/>
        <v>8.8477698771816417E-3</v>
      </c>
    </row>
    <row r="178" spans="2:8" x14ac:dyDescent="0.45">
      <c r="B178" t="s">
        <v>61</v>
      </c>
      <c r="D178" s="5">
        <v>44621</v>
      </c>
      <c r="E178">
        <v>3632</v>
      </c>
      <c r="F178">
        <v>1257</v>
      </c>
      <c r="G178" s="1">
        <f t="shared" ref="G178:H178" si="72">E178/I142</f>
        <v>6.135031502846236E-2</v>
      </c>
      <c r="H178" s="1">
        <f t="shared" si="72"/>
        <v>1.2072260691681953E-2</v>
      </c>
    </row>
    <row r="179" spans="2:8" x14ac:dyDescent="0.45">
      <c r="B179" t="s">
        <v>61</v>
      </c>
      <c r="D179" s="5">
        <v>44652</v>
      </c>
      <c r="E179">
        <v>4675</v>
      </c>
      <c r="F179">
        <v>1382</v>
      </c>
      <c r="G179" s="1">
        <f t="shared" ref="G179:H179" si="73">E179/I143</f>
        <v>5.7671905455083765E-2</v>
      </c>
      <c r="H179" s="1">
        <f t="shared" si="73"/>
        <v>1.0967644654662042E-2</v>
      </c>
    </row>
    <row r="180" spans="2:8" x14ac:dyDescent="0.45">
      <c r="B180" t="s">
        <v>61</v>
      </c>
      <c r="D180" s="5">
        <v>44682</v>
      </c>
      <c r="E180">
        <v>12266</v>
      </c>
      <c r="F180">
        <v>3625</v>
      </c>
      <c r="G180" s="1">
        <f t="shared" ref="G180:H180" si="74">E180/I144</f>
        <v>6.2351314532034727E-2</v>
      </c>
      <c r="H180" s="1">
        <f t="shared" si="74"/>
        <v>1.7045668284241807E-2</v>
      </c>
    </row>
    <row r="181" spans="2:8" x14ac:dyDescent="0.45">
      <c r="B181" t="s">
        <v>62</v>
      </c>
      <c r="D181" s="5">
        <v>44348</v>
      </c>
      <c r="E181">
        <v>33349</v>
      </c>
      <c r="F181">
        <v>2186</v>
      </c>
      <c r="G181" s="1">
        <f>E181/I133</f>
        <v>0.11880359235786782</v>
      </c>
      <c r="H181" s="1">
        <f>F181/J133</f>
        <v>8.9825772518080209E-3</v>
      </c>
    </row>
    <row r="182" spans="2:8" x14ac:dyDescent="0.45">
      <c r="B182" t="s">
        <v>62</v>
      </c>
      <c r="D182" s="5">
        <v>44378</v>
      </c>
      <c r="E182">
        <v>35906</v>
      </c>
      <c r="F182">
        <v>2223</v>
      </c>
      <c r="G182" s="1">
        <f t="shared" ref="G182:H182" si="75">E182/I134</f>
        <v>0.10593302847027586</v>
      </c>
      <c r="H182" s="1">
        <f t="shared" si="75"/>
        <v>8.708767531144716E-3</v>
      </c>
    </row>
    <row r="183" spans="2:8" x14ac:dyDescent="0.45">
      <c r="B183" t="s">
        <v>62</v>
      </c>
      <c r="D183" s="5">
        <v>44409</v>
      </c>
      <c r="E183">
        <v>30254</v>
      </c>
      <c r="F183">
        <v>2312</v>
      </c>
      <c r="G183" s="1">
        <f t="shared" ref="G183:H183" si="76">E183/I135</f>
        <v>9.7084325441394489E-2</v>
      </c>
      <c r="H183" s="1">
        <f t="shared" si="76"/>
        <v>8.8740135720207572E-3</v>
      </c>
    </row>
    <row r="184" spans="2:8" x14ac:dyDescent="0.45">
      <c r="B184" t="s">
        <v>62</v>
      </c>
      <c r="D184" s="5">
        <v>44440</v>
      </c>
      <c r="E184">
        <v>24236</v>
      </c>
      <c r="F184">
        <v>2031</v>
      </c>
      <c r="G184" s="1">
        <f t="shared" ref="G184:H184" si="77">E184/I136</f>
        <v>9.1316699697821455E-2</v>
      </c>
      <c r="H184" s="1">
        <f t="shared" si="77"/>
        <v>8.070701090001629E-3</v>
      </c>
    </row>
    <row r="185" spans="2:8" x14ac:dyDescent="0.45">
      <c r="B185" t="s">
        <v>62</v>
      </c>
      <c r="D185" s="5">
        <v>44470</v>
      </c>
      <c r="E185">
        <v>13645</v>
      </c>
      <c r="F185">
        <v>1425</v>
      </c>
      <c r="G185" s="1">
        <f t="shared" ref="G185:H185" si="78">E185/I137</f>
        <v>8.1293789619179255E-2</v>
      </c>
      <c r="H185" s="1">
        <f t="shared" si="78"/>
        <v>6.7403294010803449E-3</v>
      </c>
    </row>
    <row r="186" spans="2:8" x14ac:dyDescent="0.45">
      <c r="B186" t="s">
        <v>62</v>
      </c>
      <c r="D186" s="5">
        <v>44501</v>
      </c>
      <c r="E186">
        <v>3419</v>
      </c>
      <c r="F186">
        <v>655</v>
      </c>
      <c r="G186" s="1">
        <f t="shared" ref="G186:H186" si="79">E186/I138</f>
        <v>5.7554077939567377E-2</v>
      </c>
      <c r="H186" s="1">
        <f t="shared" si="79"/>
        <v>5.109323931137234E-3</v>
      </c>
    </row>
    <row r="187" spans="2:8" x14ac:dyDescent="0.45">
      <c r="B187" t="s">
        <v>62</v>
      </c>
      <c r="D187" s="5">
        <v>44531</v>
      </c>
      <c r="E187">
        <v>2146</v>
      </c>
      <c r="F187">
        <v>369</v>
      </c>
      <c r="G187" s="1">
        <f t="shared" ref="G187:H187" si="80">E187/I139</f>
        <v>5.6633151241654134E-2</v>
      </c>
      <c r="H187" s="1">
        <f t="shared" si="80"/>
        <v>4.1325090713613764E-3</v>
      </c>
    </row>
    <row r="188" spans="2:8" x14ac:dyDescent="0.45">
      <c r="B188" t="s">
        <v>62</v>
      </c>
      <c r="D188" s="5">
        <v>44562</v>
      </c>
      <c r="E188">
        <v>521</v>
      </c>
      <c r="F188">
        <v>206</v>
      </c>
      <c r="G188" s="1">
        <f t="shared" ref="G188:H188" si="81">E188/I140</f>
        <v>5.1163704212903859E-2</v>
      </c>
      <c r="H188" s="1">
        <f t="shared" si="81"/>
        <v>4.5571188390407932E-3</v>
      </c>
    </row>
    <row r="189" spans="2:8" x14ac:dyDescent="0.45">
      <c r="B189" t="s">
        <v>62</v>
      </c>
      <c r="D189" s="5">
        <v>44593</v>
      </c>
      <c r="E189">
        <v>878</v>
      </c>
      <c r="F189">
        <v>293</v>
      </c>
      <c r="G189" s="1">
        <f t="shared" ref="G189:H189" si="82">E189/I141</f>
        <v>6.9440050616893387E-2</v>
      </c>
      <c r="H189" s="1">
        <f t="shared" si="82"/>
        <v>5.9187136393018744E-3</v>
      </c>
    </row>
    <row r="190" spans="2:8" x14ac:dyDescent="0.45">
      <c r="B190" t="s">
        <v>62</v>
      </c>
      <c r="D190" s="5">
        <v>44621</v>
      </c>
      <c r="E190">
        <v>5585</v>
      </c>
      <c r="F190">
        <v>862</v>
      </c>
      <c r="G190" s="1">
        <f t="shared" ref="G190:H190" si="83">E190/I142</f>
        <v>9.4339622641509441E-2</v>
      </c>
      <c r="H190" s="1">
        <f t="shared" si="83"/>
        <v>8.278670418639493E-3</v>
      </c>
    </row>
    <row r="191" spans="2:8" x14ac:dyDescent="0.45">
      <c r="B191" t="s">
        <v>62</v>
      </c>
      <c r="D191" s="5">
        <v>44652</v>
      </c>
      <c r="E191">
        <v>7340</v>
      </c>
      <c r="F191">
        <v>951</v>
      </c>
      <c r="G191" s="1">
        <f t="shared" ref="G191:H191" si="84">E191/I143</f>
        <v>9.0547975623596746E-2</v>
      </c>
      <c r="H191" s="1">
        <f t="shared" si="84"/>
        <v>7.547199758743562E-3</v>
      </c>
    </row>
    <row r="192" spans="2:8" x14ac:dyDescent="0.45">
      <c r="B192" t="s">
        <v>62</v>
      </c>
      <c r="D192" s="5">
        <v>44682</v>
      </c>
      <c r="E192">
        <v>20633</v>
      </c>
      <c r="F192">
        <v>2014</v>
      </c>
      <c r="G192" s="1">
        <f t="shared" ref="G192:H192" si="85">E192/I144</f>
        <v>0.10488298326589536</v>
      </c>
      <c r="H192" s="1">
        <f t="shared" si="85"/>
        <v>9.4703381860587587E-3</v>
      </c>
    </row>
    <row r="194" spans="2:16" x14ac:dyDescent="0.45">
      <c r="D194" t="s">
        <v>57</v>
      </c>
      <c r="E194">
        <f>SUM(E133:E192)</f>
        <v>1821649</v>
      </c>
      <c r="F194">
        <f>SUM(F133:F192)</f>
        <v>1977212</v>
      </c>
      <c r="G194" s="4"/>
      <c r="H194" s="4"/>
    </row>
    <row r="195" spans="2:16" x14ac:dyDescent="0.45">
      <c r="E195">
        <f>E194-B2</f>
        <v>-297</v>
      </c>
      <c r="F195">
        <f>F194-B3</f>
        <v>296</v>
      </c>
      <c r="H195" s="5"/>
    </row>
    <row r="196" spans="2:16" x14ac:dyDescent="0.45">
      <c r="H196" s="5"/>
    </row>
    <row r="197" spans="2:16" x14ac:dyDescent="0.45">
      <c r="H197" s="5"/>
    </row>
    <row r="198" spans="2:16" x14ac:dyDescent="0.45">
      <c r="C198" t="s">
        <v>65</v>
      </c>
      <c r="G198" t="s">
        <v>66</v>
      </c>
      <c r="H198" s="5"/>
      <c r="K198" t="s">
        <v>67</v>
      </c>
      <c r="O198" t="s">
        <v>13</v>
      </c>
      <c r="P198" t="s">
        <v>14</v>
      </c>
    </row>
    <row r="199" spans="2:16" x14ac:dyDescent="0.45">
      <c r="B199" t="s">
        <v>45</v>
      </c>
      <c r="C199" t="s">
        <v>13</v>
      </c>
      <c r="D199" t="s">
        <v>14</v>
      </c>
      <c r="E199" t="s">
        <v>13</v>
      </c>
      <c r="F199" t="s">
        <v>14</v>
      </c>
      <c r="G199" t="s">
        <v>13</v>
      </c>
      <c r="H199" t="s">
        <v>14</v>
      </c>
      <c r="I199" t="s">
        <v>13</v>
      </c>
      <c r="J199" t="s">
        <v>14</v>
      </c>
      <c r="K199" t="s">
        <v>13</v>
      </c>
      <c r="L199" t="s">
        <v>14</v>
      </c>
      <c r="M199" t="s">
        <v>13</v>
      </c>
      <c r="N199" t="s">
        <v>14</v>
      </c>
      <c r="O199" t="s">
        <v>15</v>
      </c>
      <c r="P199" t="s">
        <v>15</v>
      </c>
    </row>
    <row r="200" spans="2:16" x14ac:dyDescent="0.45">
      <c r="B200" s="5">
        <v>44348</v>
      </c>
      <c r="C200">
        <v>97685</v>
      </c>
      <c r="D200">
        <v>138220</v>
      </c>
      <c r="E200" s="6">
        <f>C200/O200</f>
        <v>0.44008397569029911</v>
      </c>
      <c r="F200" s="6">
        <f>D200/P200</f>
        <v>0.74596578336661445</v>
      </c>
      <c r="G200">
        <f>E157</f>
        <v>36363</v>
      </c>
      <c r="H200">
        <f>F157</f>
        <v>20514</v>
      </c>
      <c r="I200" s="6">
        <f>G200/O200</f>
        <v>0.1638201730872329</v>
      </c>
      <c r="J200" s="6">
        <f>H200/P200</f>
        <v>0.11071293647795348</v>
      </c>
      <c r="K200">
        <f>SUM(E157,E169,E181)</f>
        <v>87921</v>
      </c>
      <c r="L200">
        <f>SUM(F157,F169,F181)</f>
        <v>26556</v>
      </c>
      <c r="M200" s="6">
        <f>K200/O200</f>
        <v>0.39609585122246799</v>
      </c>
      <c r="N200" s="6">
        <f>L200/P200</f>
        <v>0.14332128015543202</v>
      </c>
      <c r="O200">
        <f>SUM(C200,G200,K200)</f>
        <v>221969</v>
      </c>
      <c r="P200">
        <f>SUM(D200,H200,L200)</f>
        <v>185290</v>
      </c>
    </row>
    <row r="201" spans="2:16" x14ac:dyDescent="0.45">
      <c r="B201" s="5">
        <v>44378</v>
      </c>
      <c r="C201">
        <v>124701</v>
      </c>
      <c r="D201">
        <v>148155</v>
      </c>
      <c r="E201" s="6">
        <f t="shared" ref="E201:E211" si="86">C201/O201</f>
        <v>0.46861577196971121</v>
      </c>
      <c r="F201" s="6">
        <f t="shared" ref="F201:F211" si="87">D201/P201</f>
        <v>0.76054147288015528</v>
      </c>
      <c r="G201">
        <f t="shared" ref="G201:H201" si="88">E158</f>
        <v>42583</v>
      </c>
      <c r="H201">
        <f t="shared" si="88"/>
        <v>20226</v>
      </c>
      <c r="I201" s="6">
        <f t="shared" ref="I201:I211" si="89">G201/O201</f>
        <v>0.16002329907367394</v>
      </c>
      <c r="J201" s="6">
        <f t="shared" ref="J201:J211" si="90">H201/P201</f>
        <v>0.10382850278744571</v>
      </c>
      <c r="K201">
        <f t="shared" ref="K201:L201" si="91">SUM(E158,E170,E182)</f>
        <v>98821</v>
      </c>
      <c r="L201">
        <f t="shared" si="91"/>
        <v>26421</v>
      </c>
      <c r="M201" s="6">
        <f t="shared" ref="M201:M211" si="92">K201/O201</f>
        <v>0.37136092895661488</v>
      </c>
      <c r="N201" s="6">
        <f t="shared" ref="N201:N211" si="93">L201/P201</f>
        <v>0.13563002433239904</v>
      </c>
      <c r="O201">
        <f t="shared" ref="O201:O211" si="94">SUM(C201,G201,K201)</f>
        <v>266105</v>
      </c>
      <c r="P201">
        <f t="shared" ref="P201:P211" si="95">SUM(D201,H201,L201)</f>
        <v>194802</v>
      </c>
    </row>
    <row r="202" spans="2:16" x14ac:dyDescent="0.45">
      <c r="B202" s="5">
        <v>44409</v>
      </c>
      <c r="C202">
        <v>120876</v>
      </c>
      <c r="D202">
        <v>154025</v>
      </c>
      <c r="E202" s="6">
        <f t="shared" si="86"/>
        <v>0.49474864725480727</v>
      </c>
      <c r="F202" s="6">
        <f t="shared" si="87"/>
        <v>0.76708733415673935</v>
      </c>
      <c r="G202">
        <f t="shared" ref="G202:H202" si="96">E159</f>
        <v>37891</v>
      </c>
      <c r="H202">
        <f t="shared" si="96"/>
        <v>20234</v>
      </c>
      <c r="I202" s="6">
        <f t="shared" si="89"/>
        <v>0.15508885960101179</v>
      </c>
      <c r="J202" s="6">
        <f t="shared" si="90"/>
        <v>0.10077094704968326</v>
      </c>
      <c r="K202">
        <f t="shared" ref="K202:L202" si="97">SUM(E159,E171,E183)</f>
        <v>85551</v>
      </c>
      <c r="L202">
        <f t="shared" si="97"/>
        <v>26533</v>
      </c>
      <c r="M202" s="6">
        <f t="shared" si="92"/>
        <v>0.35016249314418096</v>
      </c>
      <c r="N202" s="6">
        <f t="shared" si="93"/>
        <v>0.13214171879357745</v>
      </c>
      <c r="O202">
        <f t="shared" si="94"/>
        <v>244318</v>
      </c>
      <c r="P202">
        <f t="shared" si="95"/>
        <v>200792</v>
      </c>
    </row>
    <row r="203" spans="2:16" x14ac:dyDescent="0.45">
      <c r="B203" s="5">
        <v>44440</v>
      </c>
      <c r="C203">
        <v>107629</v>
      </c>
      <c r="D203">
        <v>151739</v>
      </c>
      <c r="E203" s="6">
        <f t="shared" si="86"/>
        <v>0.51545221618256265</v>
      </c>
      <c r="F203" s="6">
        <f t="shared" si="87"/>
        <v>0.77764225350669047</v>
      </c>
      <c r="G203">
        <f t="shared" ref="G203:H203" si="98">E160</f>
        <v>31059</v>
      </c>
      <c r="H203">
        <f t="shared" si="98"/>
        <v>18890</v>
      </c>
      <c r="I203" s="6">
        <f t="shared" si="89"/>
        <v>0.14874643806422261</v>
      </c>
      <c r="J203" s="6">
        <f t="shared" si="90"/>
        <v>9.6808745073721211E-2</v>
      </c>
      <c r="K203">
        <f t="shared" ref="K203:L203" si="99">SUM(E160,E172,E184)</f>
        <v>70117</v>
      </c>
      <c r="L203">
        <f t="shared" si="99"/>
        <v>24498</v>
      </c>
      <c r="M203" s="6">
        <f t="shared" si="92"/>
        <v>0.33580134575321474</v>
      </c>
      <c r="N203" s="6">
        <f t="shared" si="93"/>
        <v>0.12554900141958827</v>
      </c>
      <c r="O203">
        <f t="shared" si="94"/>
        <v>208805</v>
      </c>
      <c r="P203">
        <f t="shared" si="95"/>
        <v>195127</v>
      </c>
    </row>
    <row r="204" spans="2:16" x14ac:dyDescent="0.45">
      <c r="B204" s="5">
        <v>44470</v>
      </c>
      <c r="C204">
        <v>74122</v>
      </c>
      <c r="D204">
        <v>135912</v>
      </c>
      <c r="E204" s="6">
        <f t="shared" si="86"/>
        <v>0.55847981856676787</v>
      </c>
      <c r="F204" s="6">
        <f t="shared" si="87"/>
        <v>0.81315775303486282</v>
      </c>
      <c r="G204">
        <f t="shared" ref="G204:H204" si="100">E161</f>
        <v>18325</v>
      </c>
      <c r="H204">
        <f t="shared" si="100"/>
        <v>13680</v>
      </c>
      <c r="I204" s="6">
        <f t="shared" si="89"/>
        <v>0.13807159379450124</v>
      </c>
      <c r="J204" s="6">
        <f t="shared" si="90"/>
        <v>8.1847063257967825E-2</v>
      </c>
      <c r="K204">
        <f t="shared" ref="K204:L204" si="101">SUM(E161,E173,E185)</f>
        <v>40274</v>
      </c>
      <c r="L204">
        <f t="shared" si="101"/>
        <v>17549</v>
      </c>
      <c r="M204" s="6">
        <f t="shared" si="92"/>
        <v>0.30344858763873089</v>
      </c>
      <c r="N204" s="6">
        <f t="shared" si="93"/>
        <v>0.1049951837071694</v>
      </c>
      <c r="O204">
        <f t="shared" si="94"/>
        <v>132721</v>
      </c>
      <c r="P204">
        <f t="shared" si="95"/>
        <v>167141</v>
      </c>
    </row>
    <row r="205" spans="2:16" x14ac:dyDescent="0.45">
      <c r="B205" s="5">
        <v>44501</v>
      </c>
      <c r="C205">
        <v>30964</v>
      </c>
      <c r="D205">
        <v>88074</v>
      </c>
      <c r="E205" s="6">
        <f t="shared" si="86"/>
        <v>0.65468538565629231</v>
      </c>
      <c r="F205" s="6">
        <f t="shared" si="87"/>
        <v>0.848758769562871</v>
      </c>
      <c r="G205">
        <f t="shared" ref="G205:H205" si="102">E162</f>
        <v>5332</v>
      </c>
      <c r="H205">
        <f t="shared" si="102"/>
        <v>6857</v>
      </c>
      <c r="I205" s="6">
        <f t="shared" si="89"/>
        <v>0.11273680649526387</v>
      </c>
      <c r="J205" s="6">
        <f t="shared" si="90"/>
        <v>6.6080101765476837E-2</v>
      </c>
      <c r="K205">
        <f t="shared" ref="K205:L205" si="103">SUM(E162,E174,E186)</f>
        <v>11000</v>
      </c>
      <c r="L205">
        <f t="shared" si="103"/>
        <v>8837</v>
      </c>
      <c r="M205" s="6">
        <f t="shared" si="92"/>
        <v>0.23257780784844384</v>
      </c>
      <c r="N205" s="6">
        <f t="shared" si="93"/>
        <v>8.5161128671652153E-2</v>
      </c>
      <c r="O205">
        <f t="shared" si="94"/>
        <v>47296</v>
      </c>
      <c r="P205">
        <f t="shared" si="95"/>
        <v>103768</v>
      </c>
    </row>
    <row r="206" spans="2:16" x14ac:dyDescent="0.45">
      <c r="B206" s="5">
        <v>44531</v>
      </c>
      <c r="C206">
        <v>20070</v>
      </c>
      <c r="D206">
        <v>62260</v>
      </c>
      <c r="E206" s="6">
        <f t="shared" si="86"/>
        <v>0.66406379247592895</v>
      </c>
      <c r="F206" s="6">
        <f t="shared" si="87"/>
        <v>0.86378645356419437</v>
      </c>
      <c r="G206">
        <f t="shared" ref="G206:H206" si="104">E163</f>
        <v>3353</v>
      </c>
      <c r="H206">
        <f t="shared" si="104"/>
        <v>4328</v>
      </c>
      <c r="I206" s="6">
        <f t="shared" si="89"/>
        <v>0.11094199781623267</v>
      </c>
      <c r="J206" s="6">
        <f t="shared" si="90"/>
        <v>6.0046061211465357E-2</v>
      </c>
      <c r="K206">
        <f t="shared" ref="K206:L206" si="105">SUM(E163,E175,E187)</f>
        <v>6800</v>
      </c>
      <c r="L206">
        <f t="shared" si="105"/>
        <v>5490</v>
      </c>
      <c r="M206" s="6">
        <f t="shared" si="92"/>
        <v>0.2249942097078384</v>
      </c>
      <c r="N206" s="6">
        <f t="shared" si="93"/>
        <v>7.6167485224340303E-2</v>
      </c>
      <c r="O206">
        <f t="shared" si="94"/>
        <v>30223</v>
      </c>
      <c r="P206">
        <f t="shared" si="95"/>
        <v>72078</v>
      </c>
    </row>
    <row r="207" spans="2:16" x14ac:dyDescent="0.45">
      <c r="B207" s="5">
        <v>44562</v>
      </c>
      <c r="C207">
        <v>6098</v>
      </c>
      <c r="D207">
        <v>32411</v>
      </c>
      <c r="E207" s="6">
        <f t="shared" si="86"/>
        <v>0.75283950617283946</v>
      </c>
      <c r="F207" s="6">
        <f t="shared" si="87"/>
        <v>0.87519239597116083</v>
      </c>
      <c r="G207">
        <f t="shared" ref="G207:H207" si="106">E164</f>
        <v>628</v>
      </c>
      <c r="H207">
        <f t="shared" si="106"/>
        <v>2010</v>
      </c>
      <c r="I207" s="6">
        <f t="shared" si="89"/>
        <v>7.7530864197530858E-2</v>
      </c>
      <c r="J207" s="6">
        <f t="shared" si="90"/>
        <v>5.427591607485216E-2</v>
      </c>
      <c r="K207">
        <f t="shared" ref="K207:L207" si="107">SUM(E164,E176,E188)</f>
        <v>1374</v>
      </c>
      <c r="L207">
        <f t="shared" si="107"/>
        <v>2612</v>
      </c>
      <c r="M207" s="6">
        <f t="shared" si="92"/>
        <v>0.16962962962962963</v>
      </c>
      <c r="N207" s="6">
        <f t="shared" si="93"/>
        <v>7.0531687953986982E-2</v>
      </c>
      <c r="O207">
        <f t="shared" si="94"/>
        <v>8100</v>
      </c>
      <c r="P207">
        <f t="shared" si="95"/>
        <v>37033</v>
      </c>
    </row>
    <row r="208" spans="2:16" x14ac:dyDescent="0.45">
      <c r="B208" s="5">
        <v>44593</v>
      </c>
      <c r="C208">
        <v>6875</v>
      </c>
      <c r="D208">
        <v>34894</v>
      </c>
      <c r="E208" s="6">
        <f t="shared" si="86"/>
        <v>0.67995252695084563</v>
      </c>
      <c r="F208" s="6">
        <f t="shared" si="87"/>
        <v>0.85859107797544354</v>
      </c>
      <c r="G208">
        <f t="shared" ref="G208:H208" si="108">E165</f>
        <v>965</v>
      </c>
      <c r="H208">
        <f t="shared" si="108"/>
        <v>2508</v>
      </c>
      <c r="I208" s="6">
        <f t="shared" si="89"/>
        <v>9.5440609237464141E-2</v>
      </c>
      <c r="J208" s="6">
        <f t="shared" si="90"/>
        <v>6.1711079943899017E-2</v>
      </c>
      <c r="K208">
        <f t="shared" ref="K208:L208" si="109">SUM(E165,E177,E189)</f>
        <v>2271</v>
      </c>
      <c r="L208">
        <f t="shared" si="109"/>
        <v>3239</v>
      </c>
      <c r="M208" s="6">
        <f t="shared" si="92"/>
        <v>0.22460686381169023</v>
      </c>
      <c r="N208" s="6">
        <f t="shared" si="93"/>
        <v>7.9697842080657458E-2</v>
      </c>
      <c r="O208">
        <f t="shared" si="94"/>
        <v>10111</v>
      </c>
      <c r="P208">
        <f t="shared" si="95"/>
        <v>40641</v>
      </c>
    </row>
    <row r="209" spans="2:16" x14ac:dyDescent="0.45">
      <c r="B209" s="5">
        <v>44621</v>
      </c>
      <c r="C209">
        <v>24094</v>
      </c>
      <c r="D209">
        <v>68834</v>
      </c>
      <c r="E209" s="6">
        <f t="shared" si="86"/>
        <v>0.50284879474068667</v>
      </c>
      <c r="F209" s="6">
        <f t="shared" si="87"/>
        <v>0.82036063737232889</v>
      </c>
      <c r="G209">
        <f t="shared" ref="G209:H209" si="110">E166</f>
        <v>7302</v>
      </c>
      <c r="H209">
        <f t="shared" si="110"/>
        <v>6477</v>
      </c>
      <c r="I209" s="6">
        <f t="shared" si="89"/>
        <v>0.15239486590837942</v>
      </c>
      <c r="J209" s="6">
        <f t="shared" si="90"/>
        <v>7.7192606099610289E-2</v>
      </c>
      <c r="K209">
        <f t="shared" ref="K209:L209" si="111">SUM(E166,E178,E190)</f>
        <v>16519</v>
      </c>
      <c r="L209">
        <f t="shared" si="111"/>
        <v>8596</v>
      </c>
      <c r="M209" s="6">
        <f t="shared" si="92"/>
        <v>0.34475633935093397</v>
      </c>
      <c r="N209" s="6">
        <f t="shared" si="93"/>
        <v>0.10244675652806083</v>
      </c>
      <c r="O209">
        <f t="shared" si="94"/>
        <v>47915</v>
      </c>
      <c r="P209">
        <f t="shared" si="95"/>
        <v>83907</v>
      </c>
    </row>
    <row r="210" spans="2:16" x14ac:dyDescent="0.45">
      <c r="B210" s="5">
        <v>44652</v>
      </c>
      <c r="C210">
        <v>33850</v>
      </c>
      <c r="D210">
        <v>83516</v>
      </c>
      <c r="E210" s="6">
        <f t="shared" si="86"/>
        <v>0.51830528717328395</v>
      </c>
      <c r="F210" s="6">
        <f t="shared" si="87"/>
        <v>0.82368605327783972</v>
      </c>
      <c r="G210">
        <f t="shared" ref="G210:H210" si="112">E167</f>
        <v>9722</v>
      </c>
      <c r="H210">
        <f t="shared" si="112"/>
        <v>7772</v>
      </c>
      <c r="I210" s="6">
        <f t="shared" si="89"/>
        <v>0.14886156578725751</v>
      </c>
      <c r="J210" s="6">
        <f t="shared" si="90"/>
        <v>7.6652234375154102E-2</v>
      </c>
      <c r="K210">
        <f t="shared" ref="K210:L210" si="113">SUM(E167,E179,E191)</f>
        <v>21737</v>
      </c>
      <c r="L210">
        <f t="shared" si="113"/>
        <v>10105</v>
      </c>
      <c r="M210" s="6">
        <f t="shared" si="92"/>
        <v>0.3328331470394586</v>
      </c>
      <c r="N210" s="6">
        <f t="shared" si="93"/>
        <v>9.9661712347006201E-2</v>
      </c>
      <c r="O210">
        <f t="shared" si="94"/>
        <v>65309</v>
      </c>
      <c r="P210">
        <f t="shared" si="95"/>
        <v>101393</v>
      </c>
    </row>
    <row r="211" spans="2:16" x14ac:dyDescent="0.45">
      <c r="B211" s="5">
        <v>44682</v>
      </c>
      <c r="C211">
        <v>75425</v>
      </c>
      <c r="D211">
        <v>125533</v>
      </c>
      <c r="E211" s="6">
        <f t="shared" si="86"/>
        <v>0.47768784516390533</v>
      </c>
      <c r="F211" s="6">
        <f t="shared" si="87"/>
        <v>0.7546953155059638</v>
      </c>
      <c r="G211">
        <f t="shared" ref="G211:H211" si="114">E168</f>
        <v>24786</v>
      </c>
      <c r="H211">
        <f t="shared" si="114"/>
        <v>17582</v>
      </c>
      <c r="I211" s="6">
        <f t="shared" si="89"/>
        <v>0.15697674418604651</v>
      </c>
      <c r="J211" s="6">
        <f t="shared" si="90"/>
        <v>0.10570171219699885</v>
      </c>
      <c r="K211">
        <f t="shared" ref="K211:L211" si="115">SUM(E168,E180,E192)</f>
        <v>57685</v>
      </c>
      <c r="L211">
        <f t="shared" si="115"/>
        <v>23221</v>
      </c>
      <c r="M211" s="6">
        <f t="shared" si="92"/>
        <v>0.36533541065004815</v>
      </c>
      <c r="N211" s="6">
        <f t="shared" si="93"/>
        <v>0.13960297229703733</v>
      </c>
      <c r="O211">
        <f t="shared" si="94"/>
        <v>157896</v>
      </c>
      <c r="P211">
        <f t="shared" si="95"/>
        <v>166336</v>
      </c>
    </row>
    <row r="212" spans="2:16" x14ac:dyDescent="0.45">
      <c r="B212" t="s">
        <v>57</v>
      </c>
      <c r="C212">
        <f>SUM(C200:C211)</f>
        <v>722389</v>
      </c>
      <c r="O212">
        <f>SUM(O200:O211)</f>
        <v>1440768</v>
      </c>
    </row>
    <row r="263" spans="2:14" x14ac:dyDescent="0.45">
      <c r="B263" t="s">
        <v>13</v>
      </c>
    </row>
    <row r="265" spans="2:14" x14ac:dyDescent="0.45">
      <c r="H265" s="5"/>
      <c r="I265" t="s">
        <v>14</v>
      </c>
    </row>
    <row r="266" spans="2:14" x14ac:dyDescent="0.45">
      <c r="B266" t="s">
        <v>45</v>
      </c>
      <c r="C266" t="s">
        <v>161</v>
      </c>
      <c r="D266" t="s">
        <v>46</v>
      </c>
      <c r="E266" t="s">
        <v>67</v>
      </c>
      <c r="F266" t="s">
        <v>15</v>
      </c>
      <c r="I266" t="s">
        <v>45</v>
      </c>
      <c r="J266" t="s">
        <v>161</v>
      </c>
      <c r="K266" t="s">
        <v>46</v>
      </c>
      <c r="L266" t="s">
        <v>67</v>
      </c>
    </row>
    <row r="267" spans="2:14" x14ac:dyDescent="0.45">
      <c r="B267" s="5">
        <v>44348</v>
      </c>
      <c r="C267" s="9">
        <f>E200</f>
        <v>0.44008397569029911</v>
      </c>
      <c r="D267" s="9">
        <f>I200</f>
        <v>0.1638201730872329</v>
      </c>
      <c r="E267" s="6">
        <f>M200</f>
        <v>0.39609585122246799</v>
      </c>
      <c r="F267" s="6">
        <f>SUM(C267:E267)</f>
        <v>1</v>
      </c>
      <c r="I267" s="5">
        <v>44348</v>
      </c>
      <c r="J267" s="9">
        <f>F200</f>
        <v>0.74596578336661445</v>
      </c>
      <c r="K267" s="9">
        <f>J200</f>
        <v>0.11071293647795348</v>
      </c>
      <c r="L267" s="6">
        <f>N200</f>
        <v>0.14332128015543202</v>
      </c>
      <c r="M267" s="6">
        <f>SUM(J267:L267)</f>
        <v>0.99999999999999989</v>
      </c>
      <c r="N267" s="6"/>
    </row>
    <row r="268" spans="2:14" x14ac:dyDescent="0.45">
      <c r="B268" s="5">
        <v>44378</v>
      </c>
      <c r="C268" s="9">
        <f t="shared" ref="C268:C278" si="116">E201</f>
        <v>0.46861577196971121</v>
      </c>
      <c r="D268" s="9">
        <f t="shared" ref="D268:D278" si="117">I201</f>
        <v>0.16002329907367394</v>
      </c>
      <c r="E268" s="6">
        <f t="shared" ref="E268:E278" si="118">M201</f>
        <v>0.37136092895661488</v>
      </c>
      <c r="F268" s="6">
        <f t="shared" ref="F268:F278" si="119">SUM(C268:E268)</f>
        <v>1</v>
      </c>
      <c r="I268" s="5">
        <v>44378</v>
      </c>
      <c r="J268" s="9">
        <f t="shared" ref="J268:J278" si="120">F201</f>
        <v>0.76054147288015528</v>
      </c>
      <c r="K268" s="9">
        <f t="shared" ref="K268:K278" si="121">J201</f>
        <v>0.10382850278744571</v>
      </c>
      <c r="L268" s="6">
        <f t="shared" ref="L268:L278" si="122">N201</f>
        <v>0.13563002433239904</v>
      </c>
      <c r="M268" s="6">
        <f t="shared" ref="M268:M278" si="123">SUM(J268:L268)</f>
        <v>1</v>
      </c>
      <c r="N268" s="6"/>
    </row>
    <row r="269" spans="2:14" x14ac:dyDescent="0.45">
      <c r="B269" s="5">
        <v>44409</v>
      </c>
      <c r="C269" s="9">
        <f t="shared" si="116"/>
        <v>0.49474864725480727</v>
      </c>
      <c r="D269" s="9">
        <f t="shared" si="117"/>
        <v>0.15508885960101179</v>
      </c>
      <c r="E269" s="6">
        <f t="shared" si="118"/>
        <v>0.35016249314418096</v>
      </c>
      <c r="F269" s="6">
        <f t="shared" si="119"/>
        <v>1</v>
      </c>
      <c r="I269" s="5">
        <v>44409</v>
      </c>
      <c r="J269" s="9">
        <f t="shared" si="120"/>
        <v>0.76708733415673935</v>
      </c>
      <c r="K269" s="9">
        <f t="shared" si="121"/>
        <v>0.10077094704968326</v>
      </c>
      <c r="L269" s="6">
        <f t="shared" si="122"/>
        <v>0.13214171879357745</v>
      </c>
      <c r="M269" s="6">
        <f t="shared" si="123"/>
        <v>1</v>
      </c>
      <c r="N269" s="6"/>
    </row>
    <row r="270" spans="2:14" x14ac:dyDescent="0.45">
      <c r="B270" s="5">
        <v>44440</v>
      </c>
      <c r="C270" s="9">
        <f t="shared" si="116"/>
        <v>0.51545221618256265</v>
      </c>
      <c r="D270" s="9">
        <f t="shared" si="117"/>
        <v>0.14874643806422261</v>
      </c>
      <c r="E270" s="6">
        <f t="shared" si="118"/>
        <v>0.33580134575321474</v>
      </c>
      <c r="F270" s="6">
        <f t="shared" si="119"/>
        <v>1</v>
      </c>
      <c r="I270" s="5">
        <v>44440</v>
      </c>
      <c r="J270" s="9">
        <f t="shared" si="120"/>
        <v>0.77764225350669047</v>
      </c>
      <c r="K270" s="9">
        <f t="shared" si="121"/>
        <v>9.6808745073721211E-2</v>
      </c>
      <c r="L270" s="6">
        <f t="shared" si="122"/>
        <v>0.12554900141958827</v>
      </c>
      <c r="M270" s="6">
        <f t="shared" si="123"/>
        <v>0.99999999999999989</v>
      </c>
      <c r="N270" s="6"/>
    </row>
    <row r="271" spans="2:14" x14ac:dyDescent="0.45">
      <c r="B271" s="5">
        <v>44470</v>
      </c>
      <c r="C271" s="9">
        <f t="shared" si="116"/>
        <v>0.55847981856676787</v>
      </c>
      <c r="D271" s="9">
        <f t="shared" si="117"/>
        <v>0.13807159379450124</v>
      </c>
      <c r="E271" s="6">
        <f t="shared" si="118"/>
        <v>0.30344858763873089</v>
      </c>
      <c r="F271" s="6">
        <f t="shared" si="119"/>
        <v>1</v>
      </c>
      <c r="I271" s="5">
        <v>44470</v>
      </c>
      <c r="J271" s="9">
        <f t="shared" si="120"/>
        <v>0.81315775303486282</v>
      </c>
      <c r="K271" s="9">
        <f t="shared" si="121"/>
        <v>8.1847063257967825E-2</v>
      </c>
      <c r="L271" s="6">
        <f t="shared" si="122"/>
        <v>0.1049951837071694</v>
      </c>
      <c r="M271" s="6">
        <f t="shared" si="123"/>
        <v>1</v>
      </c>
      <c r="N271" s="6"/>
    </row>
    <row r="272" spans="2:14" x14ac:dyDescent="0.45">
      <c r="B272" s="5">
        <v>44501</v>
      </c>
      <c r="C272" s="9">
        <f t="shared" si="116"/>
        <v>0.65468538565629231</v>
      </c>
      <c r="D272" s="9">
        <f t="shared" si="117"/>
        <v>0.11273680649526387</v>
      </c>
      <c r="E272" s="6">
        <f t="shared" si="118"/>
        <v>0.23257780784844384</v>
      </c>
      <c r="F272" s="6">
        <f t="shared" si="119"/>
        <v>1</v>
      </c>
      <c r="I272" s="5">
        <v>44501</v>
      </c>
      <c r="J272" s="9">
        <f t="shared" si="120"/>
        <v>0.848758769562871</v>
      </c>
      <c r="K272" s="9">
        <f t="shared" si="121"/>
        <v>6.6080101765476837E-2</v>
      </c>
      <c r="L272" s="6">
        <f t="shared" si="122"/>
        <v>8.5161128671652153E-2</v>
      </c>
      <c r="M272" s="6">
        <f t="shared" si="123"/>
        <v>1</v>
      </c>
      <c r="N272" s="6"/>
    </row>
    <row r="273" spans="2:14" x14ac:dyDescent="0.45">
      <c r="B273" s="5">
        <v>44531</v>
      </c>
      <c r="C273" s="9">
        <f t="shared" si="116"/>
        <v>0.66406379247592895</v>
      </c>
      <c r="D273" s="9">
        <f t="shared" si="117"/>
        <v>0.11094199781623267</v>
      </c>
      <c r="E273" s="6">
        <f t="shared" si="118"/>
        <v>0.2249942097078384</v>
      </c>
      <c r="F273" s="6">
        <f t="shared" si="119"/>
        <v>1</v>
      </c>
      <c r="I273" s="5">
        <v>44531</v>
      </c>
      <c r="J273" s="9">
        <f t="shared" si="120"/>
        <v>0.86378645356419437</v>
      </c>
      <c r="K273" s="9">
        <f t="shared" si="121"/>
        <v>6.0046061211465357E-2</v>
      </c>
      <c r="L273" s="6">
        <f t="shared" si="122"/>
        <v>7.6167485224340303E-2</v>
      </c>
      <c r="M273" s="6">
        <f t="shared" si="123"/>
        <v>1</v>
      </c>
      <c r="N273" s="6"/>
    </row>
    <row r="274" spans="2:14" x14ac:dyDescent="0.45">
      <c r="B274" s="5">
        <v>44562</v>
      </c>
      <c r="C274" s="9">
        <f t="shared" si="116"/>
        <v>0.75283950617283946</v>
      </c>
      <c r="D274" s="9">
        <f t="shared" si="117"/>
        <v>7.7530864197530858E-2</v>
      </c>
      <c r="E274" s="6">
        <f t="shared" si="118"/>
        <v>0.16962962962962963</v>
      </c>
      <c r="F274" s="6">
        <f t="shared" si="119"/>
        <v>1</v>
      </c>
      <c r="I274" s="5">
        <v>44562</v>
      </c>
      <c r="J274" s="9">
        <f t="shared" si="120"/>
        <v>0.87519239597116083</v>
      </c>
      <c r="K274" s="9">
        <f t="shared" si="121"/>
        <v>5.427591607485216E-2</v>
      </c>
      <c r="L274" s="6">
        <f t="shared" si="122"/>
        <v>7.0531687953986982E-2</v>
      </c>
      <c r="M274" s="6">
        <f t="shared" si="123"/>
        <v>1</v>
      </c>
      <c r="N274" s="6"/>
    </row>
    <row r="275" spans="2:14" x14ac:dyDescent="0.45">
      <c r="B275" s="5">
        <v>44593</v>
      </c>
      <c r="C275" s="9">
        <f t="shared" si="116"/>
        <v>0.67995252695084563</v>
      </c>
      <c r="D275" s="9">
        <f t="shared" si="117"/>
        <v>9.5440609237464141E-2</v>
      </c>
      <c r="E275" s="6">
        <f t="shared" si="118"/>
        <v>0.22460686381169023</v>
      </c>
      <c r="F275" s="6">
        <f t="shared" si="119"/>
        <v>1</v>
      </c>
      <c r="I275" s="5">
        <v>44593</v>
      </c>
      <c r="J275" s="9">
        <f t="shared" si="120"/>
        <v>0.85859107797544354</v>
      </c>
      <c r="K275" s="9">
        <f t="shared" si="121"/>
        <v>6.1711079943899017E-2</v>
      </c>
      <c r="L275" s="6">
        <f t="shared" si="122"/>
        <v>7.9697842080657458E-2</v>
      </c>
      <c r="M275" s="6">
        <f t="shared" si="123"/>
        <v>1</v>
      </c>
      <c r="N275" s="6"/>
    </row>
    <row r="276" spans="2:14" x14ac:dyDescent="0.45">
      <c r="B276" s="5">
        <v>44621</v>
      </c>
      <c r="C276" s="9">
        <f t="shared" si="116"/>
        <v>0.50284879474068667</v>
      </c>
      <c r="D276" s="9">
        <f t="shared" si="117"/>
        <v>0.15239486590837942</v>
      </c>
      <c r="E276" s="6">
        <f t="shared" si="118"/>
        <v>0.34475633935093397</v>
      </c>
      <c r="F276" s="6">
        <f t="shared" si="119"/>
        <v>1</v>
      </c>
      <c r="I276" s="5">
        <v>44621</v>
      </c>
      <c r="J276" s="9">
        <f t="shared" si="120"/>
        <v>0.82036063737232889</v>
      </c>
      <c r="K276" s="9">
        <f t="shared" si="121"/>
        <v>7.7192606099610289E-2</v>
      </c>
      <c r="L276" s="6">
        <f t="shared" si="122"/>
        <v>0.10244675652806083</v>
      </c>
      <c r="M276" s="6">
        <f t="shared" si="123"/>
        <v>1</v>
      </c>
      <c r="N276" s="6"/>
    </row>
    <row r="277" spans="2:14" x14ac:dyDescent="0.45">
      <c r="B277" s="5">
        <v>44652</v>
      </c>
      <c r="C277" s="9">
        <f t="shared" si="116"/>
        <v>0.51830528717328395</v>
      </c>
      <c r="D277" s="9">
        <f t="shared" si="117"/>
        <v>0.14886156578725751</v>
      </c>
      <c r="E277" s="6">
        <f t="shared" si="118"/>
        <v>0.3328331470394586</v>
      </c>
      <c r="F277" s="6">
        <f t="shared" si="119"/>
        <v>1</v>
      </c>
      <c r="I277" s="5">
        <v>44652</v>
      </c>
      <c r="J277" s="9">
        <f t="shared" si="120"/>
        <v>0.82368605327783972</v>
      </c>
      <c r="K277" s="9">
        <f t="shared" si="121"/>
        <v>7.6652234375154102E-2</v>
      </c>
      <c r="L277" s="6">
        <f t="shared" si="122"/>
        <v>9.9661712347006201E-2</v>
      </c>
      <c r="M277" s="6">
        <f t="shared" si="123"/>
        <v>1</v>
      </c>
      <c r="N277" s="6"/>
    </row>
    <row r="278" spans="2:14" x14ac:dyDescent="0.45">
      <c r="B278" s="5">
        <v>44682</v>
      </c>
      <c r="C278" s="9">
        <f t="shared" si="116"/>
        <v>0.47768784516390533</v>
      </c>
      <c r="D278" s="9">
        <f t="shared" si="117"/>
        <v>0.15697674418604651</v>
      </c>
      <c r="E278" s="6">
        <f t="shared" si="118"/>
        <v>0.36533541065004815</v>
      </c>
      <c r="F278" s="6">
        <f t="shared" si="119"/>
        <v>1</v>
      </c>
      <c r="I278" s="5">
        <v>44682</v>
      </c>
      <c r="J278" s="9">
        <f t="shared" si="120"/>
        <v>0.7546953155059638</v>
      </c>
      <c r="K278" s="9">
        <f t="shared" si="121"/>
        <v>0.10570171219699885</v>
      </c>
      <c r="L278" s="6">
        <f t="shared" si="122"/>
        <v>0.13960297229703733</v>
      </c>
      <c r="M278" s="6">
        <f t="shared" si="123"/>
        <v>1</v>
      </c>
      <c r="N278" s="6"/>
    </row>
  </sheetData>
  <conditionalFormatting sqref="D95">
    <cfRule type="cellIs" dxfId="1" priority="2" operator="notEqual">
      <formula>$B$2</formula>
    </cfRule>
  </conditionalFormatting>
  <conditionalFormatting sqref="E95">
    <cfRule type="cellIs" dxfId="0" priority="1" operator="notEqual">
      <formula>$B$3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1"/>
  <sheetViews>
    <sheetView topLeftCell="A81" workbookViewId="0">
      <selection activeCell="I108" sqref="I108:I117"/>
    </sheetView>
  </sheetViews>
  <sheetFormatPr defaultRowHeight="14.25" x14ac:dyDescent="0.45"/>
  <cols>
    <col min="2" max="2" width="23.86328125" customWidth="1"/>
    <col min="5" max="5" width="22.796875" customWidth="1"/>
    <col min="8" max="8" width="32.6640625" customWidth="1"/>
    <col min="9" max="9" width="31.06640625" customWidth="1"/>
    <col min="11" max="11" width="25.86328125" customWidth="1"/>
    <col min="14" max="14" width="18.1328125" customWidth="1"/>
  </cols>
  <sheetData>
    <row r="2" spans="2:9" x14ac:dyDescent="0.45">
      <c r="B2" t="s">
        <v>101</v>
      </c>
    </row>
    <row r="3" spans="2:9" x14ac:dyDescent="0.45">
      <c r="C3" t="s">
        <v>14</v>
      </c>
      <c r="E3" t="s">
        <v>13</v>
      </c>
    </row>
    <row r="4" spans="2:9" x14ac:dyDescent="0.45">
      <c r="B4" t="s">
        <v>68</v>
      </c>
      <c r="C4">
        <v>304595</v>
      </c>
      <c r="E4" t="s">
        <v>68</v>
      </c>
      <c r="F4">
        <v>304268</v>
      </c>
    </row>
    <row r="5" spans="2:9" x14ac:dyDescent="0.45">
      <c r="B5" t="s">
        <v>80</v>
      </c>
      <c r="C5">
        <v>3212</v>
      </c>
      <c r="D5" s="6">
        <f>C5/$C$4</f>
        <v>1.0545150117368965E-2</v>
      </c>
      <c r="E5" t="s">
        <v>84</v>
      </c>
      <c r="F5">
        <v>11185</v>
      </c>
      <c r="G5" s="6">
        <f>F5/$F$4</f>
        <v>3.6760356001945653E-2</v>
      </c>
      <c r="H5" t="s">
        <v>84</v>
      </c>
      <c r="I5">
        <v>11185</v>
      </c>
    </row>
    <row r="6" spans="2:9" x14ac:dyDescent="0.45">
      <c r="B6" t="s">
        <v>81</v>
      </c>
      <c r="C6">
        <v>3113</v>
      </c>
      <c r="D6" s="6">
        <f t="shared" ref="D6:D9" si="0">C6/$C$4</f>
        <v>1.0220128367176087E-2</v>
      </c>
      <c r="E6" t="s">
        <v>81</v>
      </c>
      <c r="F6">
        <v>5331</v>
      </c>
      <c r="G6" s="6">
        <f t="shared" ref="G6:G9" si="1">F6/$F$4</f>
        <v>1.7520738296501769E-2</v>
      </c>
      <c r="H6" t="s">
        <v>81</v>
      </c>
      <c r="I6">
        <v>5331</v>
      </c>
    </row>
    <row r="7" spans="2:9" x14ac:dyDescent="0.45">
      <c r="B7" t="s">
        <v>82</v>
      </c>
      <c r="C7">
        <v>2962</v>
      </c>
      <c r="D7" s="6">
        <f t="shared" si="0"/>
        <v>9.7243881219324022E-3</v>
      </c>
      <c r="E7" t="s">
        <v>93</v>
      </c>
      <c r="F7">
        <v>5208</v>
      </c>
      <c r="G7" s="6">
        <f t="shared" si="1"/>
        <v>1.7116489410651137E-2</v>
      </c>
      <c r="H7" t="s">
        <v>93</v>
      </c>
      <c r="I7">
        <v>5208</v>
      </c>
    </row>
    <row r="8" spans="2:9" x14ac:dyDescent="0.45">
      <c r="B8" t="s">
        <v>83</v>
      </c>
      <c r="C8">
        <v>2748</v>
      </c>
      <c r="D8" s="6">
        <f t="shared" si="0"/>
        <v>9.0218158538387036E-3</v>
      </c>
      <c r="E8" t="s">
        <v>94</v>
      </c>
      <c r="F8">
        <v>4829</v>
      </c>
      <c r="G8" s="6">
        <f t="shared" si="1"/>
        <v>1.5870876990021956E-2</v>
      </c>
      <c r="H8" t="s">
        <v>94</v>
      </c>
      <c r="I8">
        <v>4829</v>
      </c>
    </row>
    <row r="9" spans="2:9" x14ac:dyDescent="0.45">
      <c r="B9" t="s">
        <v>84</v>
      </c>
      <c r="C9">
        <v>2472</v>
      </c>
      <c r="D9" s="6">
        <f t="shared" si="0"/>
        <v>8.1156946108767378E-3</v>
      </c>
      <c r="E9" t="s">
        <v>95</v>
      </c>
      <c r="F9">
        <v>4754</v>
      </c>
      <c r="G9" s="6">
        <f t="shared" si="1"/>
        <v>1.5624383766942302E-2</v>
      </c>
      <c r="H9" t="s">
        <v>95</v>
      </c>
      <c r="I9">
        <v>4754</v>
      </c>
    </row>
    <row r="10" spans="2:9" x14ac:dyDescent="0.45">
      <c r="D10" s="6"/>
      <c r="E10" s="5"/>
      <c r="G10" s="6"/>
      <c r="H10" t="s">
        <v>84</v>
      </c>
      <c r="I10">
        <v>13911</v>
      </c>
    </row>
    <row r="11" spans="2:9" x14ac:dyDescent="0.45">
      <c r="B11" t="s">
        <v>69</v>
      </c>
      <c r="C11">
        <v>322917</v>
      </c>
      <c r="D11" s="6"/>
      <c r="E11" t="s">
        <v>69</v>
      </c>
      <c r="F11">
        <v>369495</v>
      </c>
      <c r="G11" s="6"/>
      <c r="H11" t="s">
        <v>94</v>
      </c>
      <c r="I11">
        <v>6104</v>
      </c>
    </row>
    <row r="12" spans="2:9" x14ac:dyDescent="0.45">
      <c r="B12" t="s">
        <v>82</v>
      </c>
      <c r="C12">
        <v>3177</v>
      </c>
      <c r="D12" s="6">
        <f>C12/$C$11</f>
        <v>9.8384414570926899E-3</v>
      </c>
      <c r="E12" t="s">
        <v>84</v>
      </c>
      <c r="F12">
        <v>13911</v>
      </c>
      <c r="G12" s="6">
        <f>F12/$F$11</f>
        <v>3.7648682661470388E-2</v>
      </c>
      <c r="H12" t="s">
        <v>95</v>
      </c>
      <c r="I12">
        <v>5838</v>
      </c>
    </row>
    <row r="13" spans="2:9" x14ac:dyDescent="0.45">
      <c r="B13" t="s">
        <v>80</v>
      </c>
      <c r="C13">
        <v>3046</v>
      </c>
      <c r="D13" s="6">
        <f t="shared" ref="D13:D16" si="2">C13/$C$11</f>
        <v>9.4327644565012064E-3</v>
      </c>
      <c r="E13" t="s">
        <v>94</v>
      </c>
      <c r="F13">
        <v>6104</v>
      </c>
      <c r="G13" s="6">
        <f t="shared" ref="G13:G16" si="3">F13/$F$11</f>
        <v>1.6519844652836981E-2</v>
      </c>
      <c r="H13" t="s">
        <v>87</v>
      </c>
      <c r="I13">
        <v>4295</v>
      </c>
    </row>
    <row r="14" spans="2:9" x14ac:dyDescent="0.45">
      <c r="B14" t="s">
        <v>85</v>
      </c>
      <c r="C14">
        <v>2757</v>
      </c>
      <c r="D14" s="6">
        <f t="shared" si="2"/>
        <v>8.5377976384024383E-3</v>
      </c>
      <c r="E14" t="s">
        <v>95</v>
      </c>
      <c r="F14">
        <v>5838</v>
      </c>
      <c r="G14" s="6">
        <f t="shared" si="3"/>
        <v>1.5799943165672067E-2</v>
      </c>
      <c r="H14" t="s">
        <v>96</v>
      </c>
      <c r="I14">
        <v>4231</v>
      </c>
    </row>
    <row r="15" spans="2:9" x14ac:dyDescent="0.45">
      <c r="B15" t="s">
        <v>83</v>
      </c>
      <c r="C15">
        <v>2651</v>
      </c>
      <c r="D15" s="6">
        <f t="shared" si="2"/>
        <v>8.2095399127329934E-3</v>
      </c>
      <c r="E15" t="s">
        <v>87</v>
      </c>
      <c r="F15">
        <v>4295</v>
      </c>
      <c r="G15" s="6">
        <f t="shared" si="3"/>
        <v>1.1623973260801905E-2</v>
      </c>
      <c r="H15" t="s">
        <v>84</v>
      </c>
      <c r="I15">
        <v>11352</v>
      </c>
    </row>
    <row r="16" spans="2:9" x14ac:dyDescent="0.45">
      <c r="B16" t="s">
        <v>84</v>
      </c>
      <c r="C16">
        <v>2646</v>
      </c>
      <c r="D16" s="6">
        <f t="shared" si="2"/>
        <v>8.1940560577485853E-3</v>
      </c>
      <c r="E16" t="s">
        <v>96</v>
      </c>
      <c r="F16">
        <v>4231</v>
      </c>
      <c r="G16" s="6">
        <f t="shared" si="3"/>
        <v>1.1450763880431399E-2</v>
      </c>
      <c r="H16" t="s">
        <v>86</v>
      </c>
      <c r="I16">
        <v>5768</v>
      </c>
    </row>
    <row r="17" spans="2:9" x14ac:dyDescent="0.45">
      <c r="D17" s="6"/>
      <c r="G17" s="6"/>
      <c r="H17" t="s">
        <v>95</v>
      </c>
      <c r="I17">
        <v>5526</v>
      </c>
    </row>
    <row r="18" spans="2:9" x14ac:dyDescent="0.45">
      <c r="B18" t="s">
        <v>70</v>
      </c>
      <c r="C18">
        <v>332943</v>
      </c>
      <c r="D18" s="6"/>
      <c r="E18" t="s">
        <v>70</v>
      </c>
      <c r="F18">
        <v>341550</v>
      </c>
      <c r="G18" s="6"/>
      <c r="H18" t="s">
        <v>94</v>
      </c>
      <c r="I18">
        <v>5037</v>
      </c>
    </row>
    <row r="19" spans="2:9" x14ac:dyDescent="0.45">
      <c r="B19" t="s">
        <v>86</v>
      </c>
      <c r="C19">
        <v>3284</v>
      </c>
      <c r="D19" s="6">
        <f>C19/$C$18</f>
        <v>9.8635502173044631E-3</v>
      </c>
      <c r="E19" t="s">
        <v>84</v>
      </c>
      <c r="F19">
        <v>11352</v>
      </c>
      <c r="G19" s="6">
        <f>F19/$F$18</f>
        <v>3.3236714975845412E-2</v>
      </c>
      <c r="H19" t="s">
        <v>97</v>
      </c>
      <c r="I19">
        <v>4903</v>
      </c>
    </row>
    <row r="20" spans="2:9" x14ac:dyDescent="0.45">
      <c r="B20" t="s">
        <v>82</v>
      </c>
      <c r="C20">
        <v>3215</v>
      </c>
      <c r="D20" s="6">
        <f t="shared" ref="D20:D23" si="4">C20/$C$18</f>
        <v>9.6563075361248019E-3</v>
      </c>
      <c r="E20" t="s">
        <v>86</v>
      </c>
      <c r="F20">
        <v>5768</v>
      </c>
      <c r="G20" s="6">
        <f t="shared" ref="G20:G23" si="5">F20/$F$18</f>
        <v>1.6887717757282976E-2</v>
      </c>
      <c r="H20" t="s">
        <v>84</v>
      </c>
      <c r="I20">
        <v>8998</v>
      </c>
    </row>
    <row r="21" spans="2:9" x14ac:dyDescent="0.45">
      <c r="B21" t="s">
        <v>80</v>
      </c>
      <c r="C21">
        <v>2851</v>
      </c>
      <c r="D21" s="6">
        <f t="shared" si="4"/>
        <v>8.5630273049741249E-3</v>
      </c>
      <c r="E21" t="s">
        <v>95</v>
      </c>
      <c r="F21">
        <v>5526</v>
      </c>
      <c r="G21" s="6">
        <f t="shared" si="5"/>
        <v>1.6179183135704874E-2</v>
      </c>
      <c r="H21" t="s">
        <v>86</v>
      </c>
      <c r="I21">
        <v>4122</v>
      </c>
    </row>
    <row r="22" spans="2:9" x14ac:dyDescent="0.45">
      <c r="B22" t="s">
        <v>83</v>
      </c>
      <c r="C22">
        <v>2812</v>
      </c>
      <c r="D22" s="6">
        <f t="shared" si="4"/>
        <v>8.4458901373508383E-3</v>
      </c>
      <c r="E22" t="s">
        <v>94</v>
      </c>
      <c r="F22">
        <v>5037</v>
      </c>
      <c r="G22" s="6">
        <f t="shared" si="5"/>
        <v>1.4747474747474747E-2</v>
      </c>
      <c r="H22" t="s">
        <v>95</v>
      </c>
      <c r="I22">
        <v>4060</v>
      </c>
    </row>
    <row r="23" spans="2:9" x14ac:dyDescent="0.45">
      <c r="B23" t="s">
        <v>87</v>
      </c>
      <c r="C23">
        <v>2789</v>
      </c>
      <c r="D23" s="6">
        <f t="shared" si="4"/>
        <v>8.3768092436242846E-3</v>
      </c>
      <c r="E23" t="s">
        <v>97</v>
      </c>
      <c r="F23">
        <v>4903</v>
      </c>
      <c r="G23" s="6">
        <f t="shared" si="5"/>
        <v>1.4355145659493486E-2</v>
      </c>
      <c r="H23" t="s">
        <v>94</v>
      </c>
      <c r="I23">
        <v>3964</v>
      </c>
    </row>
    <row r="24" spans="2:9" x14ac:dyDescent="0.45">
      <c r="D24" s="6"/>
      <c r="G24" s="6"/>
      <c r="H24" t="s">
        <v>97</v>
      </c>
      <c r="I24">
        <v>3824</v>
      </c>
    </row>
    <row r="25" spans="2:9" x14ac:dyDescent="0.45">
      <c r="B25" t="s">
        <v>71</v>
      </c>
      <c r="C25">
        <v>328261</v>
      </c>
      <c r="D25" s="6"/>
      <c r="E25" t="s">
        <v>71</v>
      </c>
      <c r="F25">
        <v>293023</v>
      </c>
      <c r="G25" s="6"/>
      <c r="H25" t="s">
        <v>84</v>
      </c>
      <c r="I25">
        <v>4535</v>
      </c>
    </row>
    <row r="26" spans="2:9" x14ac:dyDescent="0.45">
      <c r="B26" t="s">
        <v>82</v>
      </c>
      <c r="C26">
        <v>2981</v>
      </c>
      <c r="D26" s="6">
        <f>C26/$C$25</f>
        <v>9.0811884445608834E-3</v>
      </c>
      <c r="E26" t="s">
        <v>84</v>
      </c>
      <c r="F26">
        <v>8998</v>
      </c>
      <c r="G26" s="6">
        <f>F26/$F$25</f>
        <v>3.0707487125584E-2</v>
      </c>
      <c r="H26" t="s">
        <v>94</v>
      </c>
      <c r="I26">
        <v>3045</v>
      </c>
    </row>
    <row r="27" spans="2:9" x14ac:dyDescent="0.45">
      <c r="B27" t="s">
        <v>80</v>
      </c>
      <c r="C27">
        <v>2741</v>
      </c>
      <c r="D27" s="6">
        <f t="shared" ref="D27:D30" si="6">C27/$C$25</f>
        <v>8.3500629072597726E-3</v>
      </c>
      <c r="E27" t="s">
        <v>86</v>
      </c>
      <c r="F27">
        <v>4122</v>
      </c>
      <c r="G27" s="6">
        <f t="shared" ref="G27:G30" si="7">F27/$F$25</f>
        <v>1.406715513799258E-2</v>
      </c>
      <c r="H27" t="s">
        <v>97</v>
      </c>
      <c r="I27">
        <v>2591</v>
      </c>
    </row>
    <row r="28" spans="2:9" x14ac:dyDescent="0.45">
      <c r="B28" t="s">
        <v>86</v>
      </c>
      <c r="C28">
        <v>2703</v>
      </c>
      <c r="D28" s="6">
        <f t="shared" si="6"/>
        <v>8.2343013638537625E-3</v>
      </c>
      <c r="E28" t="s">
        <v>95</v>
      </c>
      <c r="F28">
        <v>4060</v>
      </c>
      <c r="G28" s="6">
        <f t="shared" si="7"/>
        <v>1.3855567651686045E-2</v>
      </c>
      <c r="H28" t="s">
        <v>95</v>
      </c>
      <c r="I28">
        <v>1949</v>
      </c>
    </row>
    <row r="29" spans="2:9" x14ac:dyDescent="0.45">
      <c r="B29" t="s">
        <v>83</v>
      </c>
      <c r="C29">
        <v>2613</v>
      </c>
      <c r="D29" s="6">
        <f t="shared" si="6"/>
        <v>7.9601292873658462E-3</v>
      </c>
      <c r="E29" t="s">
        <v>94</v>
      </c>
      <c r="F29">
        <v>3964</v>
      </c>
      <c r="G29" s="6">
        <f t="shared" si="7"/>
        <v>1.3527948318050119E-2</v>
      </c>
      <c r="H29" t="s">
        <v>96</v>
      </c>
      <c r="I29">
        <v>1870</v>
      </c>
    </row>
    <row r="30" spans="2:9" x14ac:dyDescent="0.45">
      <c r="B30" t="s">
        <v>85</v>
      </c>
      <c r="C30">
        <v>2534</v>
      </c>
      <c r="D30" s="6">
        <f t="shared" si="6"/>
        <v>7.7194671313375639E-3</v>
      </c>
      <c r="E30" t="s">
        <v>97</v>
      </c>
      <c r="F30">
        <v>3824</v>
      </c>
      <c r="G30" s="6">
        <f t="shared" si="7"/>
        <v>1.3050170123164393E-2</v>
      </c>
      <c r="H30" t="s">
        <v>84</v>
      </c>
      <c r="I30">
        <v>1448</v>
      </c>
    </row>
    <row r="31" spans="2:9" x14ac:dyDescent="0.45">
      <c r="D31" s="6"/>
      <c r="G31" s="6"/>
      <c r="H31" t="s">
        <v>97</v>
      </c>
      <c r="I31">
        <v>1170</v>
      </c>
    </row>
    <row r="32" spans="2:9" x14ac:dyDescent="0.45">
      <c r="B32" t="s">
        <v>72</v>
      </c>
      <c r="C32">
        <v>288892</v>
      </c>
      <c r="D32" s="6"/>
      <c r="E32" t="s">
        <v>72</v>
      </c>
      <c r="F32">
        <v>189180</v>
      </c>
      <c r="G32" s="6"/>
      <c r="H32" t="s">
        <v>94</v>
      </c>
      <c r="I32">
        <v>903</v>
      </c>
    </row>
    <row r="33" spans="2:9" x14ac:dyDescent="0.45">
      <c r="B33" t="s">
        <v>88</v>
      </c>
      <c r="C33">
        <v>3217</v>
      </c>
      <c r="D33" s="6">
        <f>C33/$C$32</f>
        <v>1.1135649308392063E-2</v>
      </c>
      <c r="E33" t="s">
        <v>84</v>
      </c>
      <c r="F33">
        <v>4535</v>
      </c>
      <c r="G33" s="6">
        <f>F33/$F$32</f>
        <v>2.3971878634105086E-2</v>
      </c>
      <c r="H33" t="s">
        <v>96</v>
      </c>
      <c r="I33">
        <v>728</v>
      </c>
    </row>
    <row r="34" spans="2:9" x14ac:dyDescent="0.45">
      <c r="B34" t="s">
        <v>80</v>
      </c>
      <c r="C34">
        <v>2667</v>
      </c>
      <c r="D34" s="6">
        <f t="shared" ref="D34:D37" si="8">C34/$C$32</f>
        <v>9.2318236572836911E-3</v>
      </c>
      <c r="E34" t="s">
        <v>94</v>
      </c>
      <c r="F34">
        <v>3045</v>
      </c>
      <c r="G34" s="6">
        <f t="shared" ref="G34:G37" si="9">F34/$F$32</f>
        <v>1.6095781795115761E-2</v>
      </c>
      <c r="H34" t="s">
        <v>80</v>
      </c>
      <c r="I34">
        <v>557</v>
      </c>
    </row>
    <row r="35" spans="2:9" x14ac:dyDescent="0.45">
      <c r="B35" t="s">
        <v>89</v>
      </c>
      <c r="C35">
        <v>2656</v>
      </c>
      <c r="D35" s="6">
        <f t="shared" si="8"/>
        <v>9.1937471442615232E-3</v>
      </c>
      <c r="E35" t="s">
        <v>97</v>
      </c>
      <c r="F35">
        <v>2591</v>
      </c>
      <c r="G35" s="6">
        <f t="shared" si="9"/>
        <v>1.3695950946188815E-2</v>
      </c>
      <c r="H35" t="s">
        <v>97</v>
      </c>
      <c r="I35">
        <v>948</v>
      </c>
    </row>
    <row r="36" spans="2:9" x14ac:dyDescent="0.45">
      <c r="B36" t="s">
        <v>83</v>
      </c>
      <c r="C36">
        <v>2610</v>
      </c>
      <c r="D36" s="6">
        <f t="shared" si="8"/>
        <v>9.0345180898051859E-3</v>
      </c>
      <c r="E36" t="s">
        <v>95</v>
      </c>
      <c r="F36">
        <v>1949</v>
      </c>
      <c r="G36" s="6">
        <f t="shared" si="9"/>
        <v>1.0302357543080664E-2</v>
      </c>
      <c r="H36" t="s">
        <v>84</v>
      </c>
      <c r="I36">
        <v>878</v>
      </c>
    </row>
    <row r="37" spans="2:9" x14ac:dyDescent="0.45">
      <c r="B37" t="s">
        <v>82</v>
      </c>
      <c r="C37">
        <v>2474</v>
      </c>
      <c r="D37" s="6">
        <f t="shared" si="8"/>
        <v>8.5637539288038432E-3</v>
      </c>
      <c r="E37" t="s">
        <v>96</v>
      </c>
      <c r="F37">
        <v>1870</v>
      </c>
      <c r="G37" s="6">
        <f t="shared" si="9"/>
        <v>9.8847658314832436E-3</v>
      </c>
      <c r="H37" t="s">
        <v>96</v>
      </c>
      <c r="I37">
        <v>729</v>
      </c>
    </row>
    <row r="38" spans="2:9" x14ac:dyDescent="0.45">
      <c r="D38" s="6"/>
      <c r="G38" s="6"/>
      <c r="H38" t="s">
        <v>94</v>
      </c>
      <c r="I38">
        <v>652</v>
      </c>
    </row>
    <row r="39" spans="2:9" x14ac:dyDescent="0.45">
      <c r="B39" t="s">
        <v>73</v>
      </c>
      <c r="C39">
        <v>185925</v>
      </c>
      <c r="D39" s="6"/>
      <c r="E39" t="s">
        <v>73</v>
      </c>
      <c r="F39">
        <v>69986</v>
      </c>
      <c r="G39" s="6"/>
      <c r="H39" t="s">
        <v>82</v>
      </c>
      <c r="I39">
        <v>340</v>
      </c>
    </row>
    <row r="40" spans="2:9" x14ac:dyDescent="0.45">
      <c r="B40" t="s">
        <v>88</v>
      </c>
      <c r="C40">
        <v>2243</v>
      </c>
      <c r="D40" s="6">
        <f>C40/$C$39</f>
        <v>1.2064004302810273E-2</v>
      </c>
      <c r="E40" t="s">
        <v>84</v>
      </c>
      <c r="F40">
        <v>1448</v>
      </c>
      <c r="G40" s="6">
        <f>F40/$F$39</f>
        <v>2.0689852256165518E-2</v>
      </c>
      <c r="H40" t="s">
        <v>80</v>
      </c>
      <c r="I40">
        <v>116</v>
      </c>
    </row>
    <row r="41" spans="2:9" x14ac:dyDescent="0.45">
      <c r="B41" t="s">
        <v>83</v>
      </c>
      <c r="C41">
        <v>2103</v>
      </c>
      <c r="D41" s="6">
        <f t="shared" ref="D41:D44" si="10">C41/$C$39</f>
        <v>1.1311012505042356E-2</v>
      </c>
      <c r="E41" t="s">
        <v>97</v>
      </c>
      <c r="F41">
        <v>1170</v>
      </c>
      <c r="G41" s="6">
        <f t="shared" ref="G41:G44" si="11">F41/$F$39</f>
        <v>1.671762924013374E-2</v>
      </c>
      <c r="H41" t="s">
        <v>85</v>
      </c>
      <c r="I41">
        <v>115</v>
      </c>
    </row>
    <row r="42" spans="2:9" x14ac:dyDescent="0.45">
      <c r="B42" t="s">
        <v>89</v>
      </c>
      <c r="C42">
        <v>2007</v>
      </c>
      <c r="D42" s="6">
        <f t="shared" si="10"/>
        <v>1.0794675272287212E-2</v>
      </c>
      <c r="E42" t="s">
        <v>94</v>
      </c>
      <c r="F42">
        <v>903</v>
      </c>
      <c r="G42" s="6">
        <f t="shared" si="11"/>
        <v>1.2902580516103221E-2</v>
      </c>
      <c r="H42" t="s">
        <v>84</v>
      </c>
      <c r="I42">
        <v>112</v>
      </c>
    </row>
    <row r="43" spans="2:9" x14ac:dyDescent="0.45">
      <c r="B43" t="s">
        <v>80</v>
      </c>
      <c r="C43">
        <v>1741</v>
      </c>
      <c r="D43" s="6">
        <f t="shared" si="10"/>
        <v>9.3639908565281704E-3</v>
      </c>
      <c r="E43" t="s">
        <v>96</v>
      </c>
      <c r="F43">
        <v>728</v>
      </c>
      <c r="G43" s="6">
        <f t="shared" si="11"/>
        <v>1.0402080416083216E-2</v>
      </c>
      <c r="H43" t="s">
        <v>98</v>
      </c>
      <c r="I43">
        <v>107</v>
      </c>
    </row>
    <row r="44" spans="2:9" x14ac:dyDescent="0.45">
      <c r="B44" t="s">
        <v>90</v>
      </c>
      <c r="C44">
        <v>1572</v>
      </c>
      <c r="D44" s="6">
        <f t="shared" si="10"/>
        <v>8.4550221863654695E-3</v>
      </c>
      <c r="E44" t="s">
        <v>80</v>
      </c>
      <c r="F44">
        <v>557</v>
      </c>
      <c r="G44" s="6">
        <f t="shared" si="11"/>
        <v>7.9587346040636692E-3</v>
      </c>
      <c r="H44" t="s">
        <v>83</v>
      </c>
      <c r="I44">
        <v>103</v>
      </c>
    </row>
    <row r="45" spans="2:9" x14ac:dyDescent="0.45">
      <c r="D45" s="6"/>
      <c r="G45" s="6"/>
      <c r="H45" t="s">
        <v>84</v>
      </c>
      <c r="I45">
        <v>196</v>
      </c>
    </row>
    <row r="46" spans="2:9" x14ac:dyDescent="0.45">
      <c r="B46" t="s">
        <v>74</v>
      </c>
      <c r="C46">
        <v>131301</v>
      </c>
      <c r="D46" s="6"/>
      <c r="E46" t="s">
        <v>74</v>
      </c>
      <c r="F46">
        <v>45091</v>
      </c>
      <c r="G46" s="6"/>
      <c r="H46" t="s">
        <v>97</v>
      </c>
      <c r="I46">
        <v>170</v>
      </c>
    </row>
    <row r="47" spans="2:9" x14ac:dyDescent="0.45">
      <c r="B47" t="s">
        <v>83</v>
      </c>
      <c r="C47">
        <v>1534</v>
      </c>
      <c r="D47" s="6">
        <f>C47/$C$46</f>
        <v>1.1683079336791037E-2</v>
      </c>
      <c r="E47" t="s">
        <v>97</v>
      </c>
      <c r="F47">
        <v>948</v>
      </c>
      <c r="G47" s="6">
        <f>F47/$F$46</f>
        <v>2.1024151160985563E-2</v>
      </c>
      <c r="H47" t="s">
        <v>94</v>
      </c>
      <c r="I47">
        <v>157</v>
      </c>
    </row>
    <row r="48" spans="2:9" x14ac:dyDescent="0.45">
      <c r="B48" t="s">
        <v>80</v>
      </c>
      <c r="C48">
        <v>1229</v>
      </c>
      <c r="D48" s="6">
        <f t="shared" ref="D48:D51" si="12">C48/$C$46</f>
        <v>9.360172428237409E-3</v>
      </c>
      <c r="E48" t="s">
        <v>84</v>
      </c>
      <c r="F48">
        <v>878</v>
      </c>
      <c r="G48" s="6">
        <f t="shared" ref="G48:G51" si="13">F48/$F$46</f>
        <v>1.9471734936018274E-2</v>
      </c>
      <c r="H48" t="s">
        <v>96</v>
      </c>
      <c r="I48">
        <v>135</v>
      </c>
    </row>
    <row r="49" spans="2:9" x14ac:dyDescent="0.45">
      <c r="B49" t="s">
        <v>90</v>
      </c>
      <c r="C49">
        <v>1219</v>
      </c>
      <c r="D49" s="6">
        <f t="shared" si="12"/>
        <v>9.2840115459897482E-3</v>
      </c>
      <c r="E49" t="s">
        <v>96</v>
      </c>
      <c r="F49">
        <v>729</v>
      </c>
      <c r="G49" s="6">
        <f t="shared" si="13"/>
        <v>1.6167306114302189E-2</v>
      </c>
      <c r="H49" t="s">
        <v>80</v>
      </c>
      <c r="I49">
        <v>133</v>
      </c>
    </row>
    <row r="50" spans="2:9" x14ac:dyDescent="0.45">
      <c r="B50" t="s">
        <v>91</v>
      </c>
      <c r="C50">
        <v>1103</v>
      </c>
      <c r="D50" s="6">
        <f t="shared" si="12"/>
        <v>8.4005453119168939E-3</v>
      </c>
      <c r="E50" t="s">
        <v>94</v>
      </c>
      <c r="F50">
        <v>652</v>
      </c>
      <c r="G50" s="6">
        <f t="shared" si="13"/>
        <v>1.4459648266838172E-2</v>
      </c>
      <c r="H50" t="s">
        <v>84</v>
      </c>
      <c r="I50">
        <v>2313</v>
      </c>
    </row>
    <row r="51" spans="2:9" x14ac:dyDescent="0.45">
      <c r="B51" t="s">
        <v>92</v>
      </c>
      <c r="C51">
        <v>1060</v>
      </c>
      <c r="D51" s="6">
        <f t="shared" si="12"/>
        <v>8.0730535182519554E-3</v>
      </c>
      <c r="E51" t="s">
        <v>82</v>
      </c>
      <c r="F51">
        <v>340</v>
      </c>
      <c r="G51" s="6">
        <f t="shared" si="13"/>
        <v>7.5403073784125439E-3</v>
      </c>
      <c r="H51" t="s">
        <v>97</v>
      </c>
      <c r="I51">
        <v>1371</v>
      </c>
    </row>
    <row r="52" spans="2:9" x14ac:dyDescent="0.45">
      <c r="D52" s="6"/>
      <c r="G52" s="6"/>
      <c r="H52" t="s">
        <v>94</v>
      </c>
      <c r="I52">
        <v>1103</v>
      </c>
    </row>
    <row r="53" spans="2:9" x14ac:dyDescent="0.45">
      <c r="B53" t="s">
        <v>75</v>
      </c>
      <c r="C53">
        <v>67526</v>
      </c>
      <c r="D53" s="6"/>
      <c r="E53" t="s">
        <v>75</v>
      </c>
      <c r="F53">
        <v>12609</v>
      </c>
      <c r="G53" s="6"/>
      <c r="H53" t="s">
        <v>96</v>
      </c>
      <c r="I53">
        <v>907</v>
      </c>
    </row>
    <row r="54" spans="2:9" x14ac:dyDescent="0.45">
      <c r="B54" t="s">
        <v>83</v>
      </c>
      <c r="C54">
        <v>944</v>
      </c>
      <c r="D54" s="6">
        <f>C54/$C$53</f>
        <v>1.3979800373189586E-2</v>
      </c>
      <c r="E54" t="s">
        <v>80</v>
      </c>
      <c r="F54">
        <v>116</v>
      </c>
      <c r="G54" s="6">
        <f>F54/$F$53</f>
        <v>9.1997779363946382E-3</v>
      </c>
      <c r="H54" t="s">
        <v>95</v>
      </c>
      <c r="I54">
        <v>741</v>
      </c>
    </row>
    <row r="55" spans="2:9" x14ac:dyDescent="0.45">
      <c r="B55" t="s">
        <v>91</v>
      </c>
      <c r="C55">
        <v>707</v>
      </c>
      <c r="D55" s="6">
        <f t="shared" ref="D55:D58" si="14">C55/$C$53</f>
        <v>1.0470041169327371E-2</v>
      </c>
      <c r="E55" t="s">
        <v>85</v>
      </c>
      <c r="F55">
        <v>115</v>
      </c>
      <c r="G55" s="6">
        <f t="shared" ref="G55:G58" si="15">F55/$F$53</f>
        <v>9.1204695059084774E-3</v>
      </c>
      <c r="H55" t="s">
        <v>84</v>
      </c>
      <c r="I55">
        <v>2920</v>
      </c>
    </row>
    <row r="56" spans="2:9" x14ac:dyDescent="0.45">
      <c r="B56" t="s">
        <v>80</v>
      </c>
      <c r="C56">
        <v>689</v>
      </c>
      <c r="D56" s="6">
        <f t="shared" si="14"/>
        <v>1.0203477179160619E-2</v>
      </c>
      <c r="E56" t="s">
        <v>84</v>
      </c>
      <c r="F56">
        <v>112</v>
      </c>
      <c r="G56" s="6">
        <f t="shared" si="15"/>
        <v>8.8825442144499969E-3</v>
      </c>
      <c r="H56" t="s">
        <v>97</v>
      </c>
      <c r="I56">
        <v>1723</v>
      </c>
    </row>
    <row r="57" spans="2:9" x14ac:dyDescent="0.45">
      <c r="B57" t="s">
        <v>88</v>
      </c>
      <c r="C57">
        <v>619</v>
      </c>
      <c r="D57" s="6">
        <f t="shared" si="14"/>
        <v>9.1668394396232557E-3</v>
      </c>
      <c r="E57" t="s">
        <v>98</v>
      </c>
      <c r="F57">
        <v>107</v>
      </c>
      <c r="G57" s="6">
        <f t="shared" si="15"/>
        <v>8.486002062019193E-3</v>
      </c>
      <c r="H57" t="s">
        <v>94</v>
      </c>
      <c r="I57">
        <v>1349</v>
      </c>
    </row>
    <row r="58" spans="2:9" x14ac:dyDescent="0.45">
      <c r="B58" t="s">
        <v>90</v>
      </c>
      <c r="C58">
        <v>605</v>
      </c>
      <c r="D58" s="6">
        <f t="shared" si="14"/>
        <v>8.9595118917157844E-3</v>
      </c>
      <c r="E58" t="s">
        <v>83</v>
      </c>
      <c r="F58">
        <v>103</v>
      </c>
      <c r="G58" s="6">
        <f t="shared" si="15"/>
        <v>8.16876834007455E-3</v>
      </c>
      <c r="H58" t="s">
        <v>96</v>
      </c>
      <c r="I58">
        <v>1107</v>
      </c>
    </row>
    <row r="59" spans="2:9" x14ac:dyDescent="0.45">
      <c r="D59" s="6"/>
      <c r="G59" s="6"/>
      <c r="H59" t="s">
        <v>95</v>
      </c>
      <c r="I59">
        <v>964</v>
      </c>
    </row>
    <row r="60" spans="2:9" x14ac:dyDescent="0.45">
      <c r="B60" t="s">
        <v>76</v>
      </c>
      <c r="C60">
        <v>74038</v>
      </c>
      <c r="D60" s="6"/>
      <c r="E60" t="s">
        <v>76</v>
      </c>
      <c r="F60">
        <v>15150</v>
      </c>
      <c r="G60" s="6"/>
      <c r="H60" t="s">
        <v>84</v>
      </c>
      <c r="I60">
        <v>7473</v>
      </c>
    </row>
    <row r="61" spans="2:9" x14ac:dyDescent="0.45">
      <c r="B61" t="s">
        <v>89</v>
      </c>
      <c r="C61">
        <v>1029</v>
      </c>
      <c r="D61" s="6">
        <f>C61/$C$60</f>
        <v>1.3898268456738432E-2</v>
      </c>
      <c r="E61" t="s">
        <v>84</v>
      </c>
      <c r="F61">
        <v>196</v>
      </c>
      <c r="G61" s="6">
        <f>F61/$F$60</f>
        <v>1.2937293729372938E-2</v>
      </c>
      <c r="H61" t="s">
        <v>97</v>
      </c>
      <c r="I61">
        <v>4261</v>
      </c>
    </row>
    <row r="62" spans="2:9" x14ac:dyDescent="0.45">
      <c r="B62" t="s">
        <v>88</v>
      </c>
      <c r="C62">
        <v>999</v>
      </c>
      <c r="D62" s="6">
        <f t="shared" ref="D62:D65" si="16">C62/$C$60</f>
        <v>1.3493071125638186E-2</v>
      </c>
      <c r="E62" t="s">
        <v>97</v>
      </c>
      <c r="F62">
        <v>170</v>
      </c>
      <c r="G62" s="6">
        <f t="shared" ref="G62:G65" si="17">F62/$F$60</f>
        <v>1.1221122112211221E-2</v>
      </c>
      <c r="H62" t="s">
        <v>95</v>
      </c>
      <c r="I62">
        <v>3397</v>
      </c>
    </row>
    <row r="63" spans="2:9" x14ac:dyDescent="0.45">
      <c r="B63" t="s">
        <v>83</v>
      </c>
      <c r="C63">
        <v>992</v>
      </c>
      <c r="D63" s="6">
        <f t="shared" si="16"/>
        <v>1.3398525081714794E-2</v>
      </c>
      <c r="E63" t="s">
        <v>94</v>
      </c>
      <c r="F63">
        <v>157</v>
      </c>
      <c r="G63" s="6">
        <f t="shared" si="17"/>
        <v>1.0363036303630363E-2</v>
      </c>
      <c r="H63" t="s">
        <v>94</v>
      </c>
      <c r="I63">
        <v>3199</v>
      </c>
    </row>
    <row r="64" spans="2:9" x14ac:dyDescent="0.45">
      <c r="B64" t="s">
        <v>90</v>
      </c>
      <c r="C64">
        <v>783</v>
      </c>
      <c r="D64" s="6">
        <f t="shared" si="16"/>
        <v>1.0575650341716416E-2</v>
      </c>
      <c r="E64" t="s">
        <v>96</v>
      </c>
      <c r="F64">
        <v>135</v>
      </c>
      <c r="G64" s="6">
        <f t="shared" si="17"/>
        <v>8.9108910891089101E-3</v>
      </c>
      <c r="H64" t="s">
        <v>86</v>
      </c>
      <c r="I64">
        <v>3061</v>
      </c>
    </row>
    <row r="65" spans="2:7" x14ac:dyDescent="0.45">
      <c r="B65" t="s">
        <v>91</v>
      </c>
      <c r="C65">
        <v>720</v>
      </c>
      <c r="D65" s="6">
        <f t="shared" si="16"/>
        <v>9.7247359464058998E-3</v>
      </c>
      <c r="E65" t="s">
        <v>80</v>
      </c>
      <c r="F65">
        <v>133</v>
      </c>
      <c r="G65" s="6">
        <f t="shared" si="17"/>
        <v>8.7788778877887792E-3</v>
      </c>
    </row>
    <row r="66" spans="2:7" x14ac:dyDescent="0.45">
      <c r="D66" s="6"/>
      <c r="G66" s="6"/>
    </row>
    <row r="67" spans="2:7" x14ac:dyDescent="0.45">
      <c r="B67" t="s">
        <v>77</v>
      </c>
      <c r="C67">
        <v>148836</v>
      </c>
      <c r="D67" s="6"/>
      <c r="E67" t="s">
        <v>77</v>
      </c>
      <c r="F67">
        <v>67175</v>
      </c>
      <c r="G67" s="6"/>
    </row>
    <row r="68" spans="2:7" x14ac:dyDescent="0.45">
      <c r="B68" t="s">
        <v>83</v>
      </c>
      <c r="C68">
        <v>1688</v>
      </c>
      <c r="D68" s="6">
        <f>C68/$C$67</f>
        <v>1.1341342148404956E-2</v>
      </c>
      <c r="E68" t="s">
        <v>84</v>
      </c>
      <c r="F68">
        <v>2313</v>
      </c>
      <c r="G68" s="6">
        <f>F68/$F$67</f>
        <v>3.4432452549311501E-2</v>
      </c>
    </row>
    <row r="69" spans="2:7" x14ac:dyDescent="0.45">
      <c r="B69" t="s">
        <v>90</v>
      </c>
      <c r="C69">
        <v>1364</v>
      </c>
      <c r="D69" s="6">
        <f t="shared" ref="D69:D72" si="18">C69/$C$67</f>
        <v>9.1644494611518718E-3</v>
      </c>
      <c r="E69" t="s">
        <v>97</v>
      </c>
      <c r="F69">
        <v>1371</v>
      </c>
      <c r="G69" s="6">
        <f t="shared" ref="G69:G72" si="19">F69/$F$67</f>
        <v>2.0409378489021215E-2</v>
      </c>
    </row>
    <row r="70" spans="2:7" x14ac:dyDescent="0.45">
      <c r="B70" t="s">
        <v>80</v>
      </c>
      <c r="C70">
        <v>1336</v>
      </c>
      <c r="D70" s="6">
        <f t="shared" si="18"/>
        <v>8.9763229326238272E-3</v>
      </c>
      <c r="E70" t="s">
        <v>94</v>
      </c>
      <c r="F70">
        <v>1103</v>
      </c>
      <c r="G70" s="6">
        <f t="shared" si="19"/>
        <v>1.6419799032378116E-2</v>
      </c>
    </row>
    <row r="71" spans="2:7" x14ac:dyDescent="0.45">
      <c r="B71" t="s">
        <v>91</v>
      </c>
      <c r="C71">
        <v>1283</v>
      </c>
      <c r="D71" s="6">
        <f t="shared" si="18"/>
        <v>8.6202262893386016E-3</v>
      </c>
      <c r="E71" t="s">
        <v>96</v>
      </c>
      <c r="F71">
        <v>907</v>
      </c>
      <c r="G71" s="6">
        <f t="shared" si="19"/>
        <v>1.3502046892445106E-2</v>
      </c>
    </row>
    <row r="72" spans="2:7" x14ac:dyDescent="0.45">
      <c r="B72" t="s">
        <v>89</v>
      </c>
      <c r="C72">
        <v>1171</v>
      </c>
      <c r="D72" s="6">
        <f t="shared" si="18"/>
        <v>7.8677201752264236E-3</v>
      </c>
      <c r="E72" t="s">
        <v>95</v>
      </c>
      <c r="F72">
        <v>741</v>
      </c>
      <c r="G72" s="6">
        <f t="shared" si="19"/>
        <v>1.1030889467807965E-2</v>
      </c>
    </row>
    <row r="73" spans="2:7" x14ac:dyDescent="0.45">
      <c r="D73" s="6"/>
      <c r="G73" s="6"/>
    </row>
    <row r="74" spans="2:7" x14ac:dyDescent="0.45">
      <c r="B74" t="s">
        <v>78</v>
      </c>
      <c r="C74">
        <v>180671</v>
      </c>
      <c r="D74" s="6"/>
      <c r="E74" t="s">
        <v>78</v>
      </c>
      <c r="F74">
        <v>91914</v>
      </c>
      <c r="G74" s="6"/>
    </row>
    <row r="75" spans="2:7" x14ac:dyDescent="0.45">
      <c r="B75" t="s">
        <v>83</v>
      </c>
      <c r="C75">
        <v>1913</v>
      </c>
      <c r="D75" s="6">
        <f>C75/$C$74</f>
        <v>1.0588306922527688E-2</v>
      </c>
      <c r="E75" t="s">
        <v>84</v>
      </c>
      <c r="F75">
        <v>2920</v>
      </c>
      <c r="G75" s="6">
        <f>F75/$F$74</f>
        <v>3.1768827382118066E-2</v>
      </c>
    </row>
    <row r="76" spans="2:7" x14ac:dyDescent="0.45">
      <c r="B76" t="s">
        <v>88</v>
      </c>
      <c r="C76">
        <v>1709</v>
      </c>
      <c r="D76" s="6">
        <f t="shared" ref="D76:D79" si="20">C76/$C$74</f>
        <v>9.4591827133297546E-3</v>
      </c>
      <c r="E76" t="s">
        <v>97</v>
      </c>
      <c r="F76">
        <v>1723</v>
      </c>
      <c r="G76" s="6">
        <f t="shared" ref="G76:G79" si="21">F76/$F$74</f>
        <v>1.8745784102530628E-2</v>
      </c>
    </row>
    <row r="77" spans="2:7" x14ac:dyDescent="0.45">
      <c r="B77" t="s">
        <v>90</v>
      </c>
      <c r="C77">
        <v>1646</v>
      </c>
      <c r="D77" s="6">
        <f t="shared" si="20"/>
        <v>9.1104825899009801E-3</v>
      </c>
      <c r="E77" t="s">
        <v>94</v>
      </c>
      <c r="F77">
        <v>1349</v>
      </c>
      <c r="G77" s="6">
        <f t="shared" si="21"/>
        <v>1.4676763061122354E-2</v>
      </c>
    </row>
    <row r="78" spans="2:7" x14ac:dyDescent="0.45">
      <c r="B78" t="s">
        <v>89</v>
      </c>
      <c r="C78">
        <v>1605</v>
      </c>
      <c r="D78" s="6">
        <f t="shared" si="20"/>
        <v>8.8835507635425717E-3</v>
      </c>
      <c r="E78" t="s">
        <v>96</v>
      </c>
      <c r="F78">
        <v>1107</v>
      </c>
      <c r="G78" s="6">
        <f t="shared" si="21"/>
        <v>1.2043867093152295E-2</v>
      </c>
    </row>
    <row r="79" spans="2:7" x14ac:dyDescent="0.45">
      <c r="B79" t="s">
        <v>80</v>
      </c>
      <c r="C79">
        <v>1530</v>
      </c>
      <c r="D79" s="6">
        <f t="shared" si="20"/>
        <v>8.4684315689845073E-3</v>
      </c>
      <c r="E79" t="s">
        <v>95</v>
      </c>
      <c r="F79">
        <v>964</v>
      </c>
      <c r="G79" s="6">
        <f t="shared" si="21"/>
        <v>1.0488064930260896E-2</v>
      </c>
    </row>
    <row r="80" spans="2:7" x14ac:dyDescent="0.45">
      <c r="D80" s="6"/>
      <c r="G80" s="6"/>
    </row>
    <row r="81" spans="2:11" x14ac:dyDescent="0.45">
      <c r="B81" t="s">
        <v>79</v>
      </c>
      <c r="C81">
        <v>282326</v>
      </c>
      <c r="D81" s="6"/>
      <c r="E81" t="s">
        <v>79</v>
      </c>
      <c r="F81">
        <v>220285</v>
      </c>
      <c r="G81" s="6"/>
    </row>
    <row r="82" spans="2:11" x14ac:dyDescent="0.45">
      <c r="B82" t="s">
        <v>88</v>
      </c>
      <c r="C82">
        <v>2575</v>
      </c>
      <c r="D82" s="6">
        <f>C82/$C$81</f>
        <v>9.1206619298258036E-3</v>
      </c>
      <c r="E82" t="s">
        <v>84</v>
      </c>
      <c r="F82">
        <v>7473</v>
      </c>
      <c r="G82" s="6">
        <f>F82/$F$81</f>
        <v>3.3924234514379099E-2</v>
      </c>
    </row>
    <row r="83" spans="2:11" x14ac:dyDescent="0.45">
      <c r="B83" t="s">
        <v>89</v>
      </c>
      <c r="C83">
        <v>2569</v>
      </c>
      <c r="D83" s="6">
        <f t="shared" ref="D83:D86" si="22">C83/$C$81</f>
        <v>9.0994099020281511E-3</v>
      </c>
      <c r="E83" t="s">
        <v>97</v>
      </c>
      <c r="F83">
        <v>4261</v>
      </c>
      <c r="G83" s="6">
        <f t="shared" ref="G83:G86" si="23">F83/$F$81</f>
        <v>1.9343123680686383E-2</v>
      </c>
    </row>
    <row r="84" spans="2:11" x14ac:dyDescent="0.45">
      <c r="B84" t="s">
        <v>83</v>
      </c>
      <c r="C84">
        <v>2458</v>
      </c>
      <c r="D84" s="6">
        <f t="shared" si="22"/>
        <v>8.7062473877715825E-3</v>
      </c>
      <c r="E84" t="s">
        <v>95</v>
      </c>
      <c r="F84">
        <v>3397</v>
      </c>
      <c r="G84" s="6">
        <f t="shared" si="23"/>
        <v>1.5420931974487595E-2</v>
      </c>
    </row>
    <row r="85" spans="2:11" x14ac:dyDescent="0.45">
      <c r="B85" t="s">
        <v>82</v>
      </c>
      <c r="C85">
        <v>2269</v>
      </c>
      <c r="D85" s="6">
        <f t="shared" si="22"/>
        <v>8.0368085121455338E-3</v>
      </c>
      <c r="E85" t="s">
        <v>94</v>
      </c>
      <c r="F85">
        <v>3199</v>
      </c>
      <c r="G85" s="6">
        <f t="shared" si="23"/>
        <v>1.4522096375150373E-2</v>
      </c>
    </row>
    <row r="86" spans="2:11" x14ac:dyDescent="0.45">
      <c r="B86" t="s">
        <v>80</v>
      </c>
      <c r="C86">
        <v>2241</v>
      </c>
      <c r="D86" s="6">
        <f t="shared" si="22"/>
        <v>7.9376323824231557E-3</v>
      </c>
      <c r="E86" t="s">
        <v>86</v>
      </c>
      <c r="F86">
        <v>3061</v>
      </c>
      <c r="G86" s="6">
        <f t="shared" si="23"/>
        <v>1.3895635199854733E-2</v>
      </c>
    </row>
    <row r="89" spans="2:11" x14ac:dyDescent="0.45">
      <c r="B89" t="s">
        <v>99</v>
      </c>
      <c r="C89">
        <f>SUM(C4,C11,C18,C25,C32,C39,C46,C53,C60,C67,C74,C81)</f>
        <v>2648231</v>
      </c>
      <c r="E89" t="s">
        <v>14</v>
      </c>
    </row>
    <row r="90" spans="2:11" x14ac:dyDescent="0.45">
      <c r="B90" t="s">
        <v>100</v>
      </c>
      <c r="E90" t="s">
        <v>99</v>
      </c>
      <c r="F90" t="s">
        <v>14</v>
      </c>
      <c r="G90" t="s">
        <v>14</v>
      </c>
      <c r="I90" t="s">
        <v>99</v>
      </c>
      <c r="J90" t="s">
        <v>13</v>
      </c>
      <c r="K90" t="s">
        <v>13</v>
      </c>
    </row>
    <row r="91" spans="2:11" x14ac:dyDescent="0.45">
      <c r="C91">
        <v>3212</v>
      </c>
      <c r="E91" s="7" t="s">
        <v>80</v>
      </c>
      <c r="F91">
        <f>SUM(C92:C100)</f>
        <v>18735</v>
      </c>
      <c r="G91" s="6">
        <f t="shared" ref="G91:G103" si="24">F91/$C$89</f>
        <v>7.0745339058412952E-3</v>
      </c>
      <c r="H91">
        <v>1</v>
      </c>
      <c r="I91" s="7" t="s">
        <v>84</v>
      </c>
      <c r="J91">
        <v>65321</v>
      </c>
      <c r="K91" s="6">
        <v>3.2341515631328213E-2</v>
      </c>
    </row>
    <row r="92" spans="2:11" x14ac:dyDescent="0.45">
      <c r="B92" t="s">
        <v>80</v>
      </c>
      <c r="C92">
        <v>3046</v>
      </c>
      <c r="E92" t="s">
        <v>91</v>
      </c>
      <c r="F92">
        <f>SUM(C101:C103)</f>
        <v>2530</v>
      </c>
      <c r="G92" s="6">
        <f t="shared" si="24"/>
        <v>9.5535472547523235E-4</v>
      </c>
      <c r="H92">
        <v>2</v>
      </c>
      <c r="I92" s="7" t="s">
        <v>97</v>
      </c>
      <c r="J92">
        <v>33912</v>
      </c>
      <c r="K92" s="6">
        <v>1.6790396321085137E-2</v>
      </c>
    </row>
    <row r="93" spans="2:11" x14ac:dyDescent="0.45">
      <c r="B93" t="s">
        <v>80</v>
      </c>
      <c r="C93">
        <v>2851</v>
      </c>
      <c r="E93" t="s">
        <v>90</v>
      </c>
      <c r="F93">
        <f>SUM(C104:C108)</f>
        <v>5825</v>
      </c>
      <c r="G93" s="6">
        <f t="shared" si="24"/>
        <v>2.1995815319736079E-3</v>
      </c>
      <c r="H93">
        <v>3</v>
      </c>
      <c r="I93" t="s">
        <v>94</v>
      </c>
      <c r="J93">
        <v>30342</v>
      </c>
      <c r="K93" s="6">
        <v>1.50228298293927E-2</v>
      </c>
    </row>
    <row r="94" spans="2:11" x14ac:dyDescent="0.45">
      <c r="B94" t="s">
        <v>80</v>
      </c>
      <c r="C94">
        <v>2741</v>
      </c>
      <c r="E94" s="7" t="s">
        <v>86</v>
      </c>
      <c r="F94">
        <f>SUM(C109:C110)</f>
        <v>5987</v>
      </c>
      <c r="G94" s="6">
        <f t="shared" si="24"/>
        <v>2.2607544432490974E-3</v>
      </c>
      <c r="H94">
        <v>4</v>
      </c>
      <c r="I94" t="s">
        <v>95</v>
      </c>
      <c r="J94">
        <v>27229</v>
      </c>
      <c r="K94" s="6">
        <v>1.3481531653303468E-2</v>
      </c>
    </row>
    <row r="95" spans="2:11" x14ac:dyDescent="0.45">
      <c r="B95" t="s">
        <v>80</v>
      </c>
      <c r="C95">
        <v>2667</v>
      </c>
      <c r="E95" t="s">
        <v>88</v>
      </c>
      <c r="F95">
        <f>SUM(C111:C116)</f>
        <v>11362</v>
      </c>
      <c r="G95" s="6">
        <f t="shared" si="24"/>
        <v>4.2904112216796799E-3</v>
      </c>
      <c r="H95">
        <v>5</v>
      </c>
      <c r="I95" t="s">
        <v>96</v>
      </c>
      <c r="J95">
        <v>9707</v>
      </c>
      <c r="K95" s="6">
        <v>4.8060974607446755E-3</v>
      </c>
    </row>
    <row r="96" spans="2:11" x14ac:dyDescent="0.45">
      <c r="B96" t="s">
        <v>80</v>
      </c>
      <c r="C96">
        <v>1741</v>
      </c>
      <c r="E96" s="7" t="s">
        <v>83</v>
      </c>
      <c r="F96">
        <f>SUM(C117:C127)</f>
        <v>23378</v>
      </c>
      <c r="G96" s="6">
        <f t="shared" si="24"/>
        <v>8.82777975184189E-3</v>
      </c>
      <c r="H96">
        <v>6</v>
      </c>
      <c r="I96" s="7" t="s">
        <v>81</v>
      </c>
      <c r="J96">
        <v>5331</v>
      </c>
      <c r="K96" s="6">
        <v>2.6394669375945055E-3</v>
      </c>
    </row>
    <row r="97" spans="2:11" x14ac:dyDescent="0.45">
      <c r="B97" t="s">
        <v>80</v>
      </c>
      <c r="C97">
        <v>1229</v>
      </c>
      <c r="E97" s="7" t="s">
        <v>81</v>
      </c>
      <c r="F97">
        <v>3113</v>
      </c>
      <c r="G97" s="6">
        <f t="shared" si="24"/>
        <v>1.1755016839543077E-3</v>
      </c>
      <c r="H97">
        <v>7</v>
      </c>
      <c r="I97" t="s">
        <v>93</v>
      </c>
      <c r="J97">
        <v>5208</v>
      </c>
      <c r="K97" s="6">
        <v>2.5785675878807323E-3</v>
      </c>
    </row>
    <row r="98" spans="2:11" x14ac:dyDescent="0.45">
      <c r="B98" t="s">
        <v>80</v>
      </c>
      <c r="C98">
        <v>689</v>
      </c>
      <c r="E98" t="s">
        <v>92</v>
      </c>
      <c r="F98">
        <v>1060</v>
      </c>
      <c r="G98" s="6">
        <f t="shared" si="24"/>
        <v>4.002671972346823E-4</v>
      </c>
      <c r="H98">
        <v>8</v>
      </c>
      <c r="I98" s="7" t="s">
        <v>87</v>
      </c>
      <c r="J98">
        <v>4295</v>
      </c>
      <c r="K98" s="6">
        <v>2.1265260733386608E-3</v>
      </c>
    </row>
    <row r="99" spans="2:11" x14ac:dyDescent="0.45">
      <c r="B99" t="s">
        <v>80</v>
      </c>
      <c r="C99">
        <v>1530</v>
      </c>
      <c r="E99" s="7" t="s">
        <v>84</v>
      </c>
      <c r="F99">
        <f>SUM(C130:C131)</f>
        <v>5118</v>
      </c>
      <c r="G99" s="6">
        <f t="shared" si="24"/>
        <v>1.9326108636293436E-3</v>
      </c>
      <c r="H99">
        <v>9</v>
      </c>
      <c r="I99" s="7" t="s">
        <v>80</v>
      </c>
      <c r="J99">
        <v>806</v>
      </c>
      <c r="K99" s="6">
        <v>3.9906403145773239E-4</v>
      </c>
    </row>
    <row r="100" spans="2:11" x14ac:dyDescent="0.45">
      <c r="B100" t="s">
        <v>80</v>
      </c>
      <c r="C100">
        <v>2241</v>
      </c>
      <c r="E100" s="7" t="s">
        <v>87</v>
      </c>
      <c r="F100">
        <v>2789</v>
      </c>
      <c r="G100" s="6">
        <f t="shared" si="24"/>
        <v>1.0531558614033292E-3</v>
      </c>
      <c r="H100">
        <v>10</v>
      </c>
      <c r="I100" s="7" t="s">
        <v>82</v>
      </c>
      <c r="J100">
        <v>340</v>
      </c>
      <c r="K100" s="6">
        <v>1.6833966587547023E-4</v>
      </c>
    </row>
    <row r="101" spans="2:11" x14ac:dyDescent="0.45">
      <c r="B101" t="s">
        <v>91</v>
      </c>
      <c r="C101">
        <v>1103</v>
      </c>
      <c r="E101" t="s">
        <v>89</v>
      </c>
      <c r="F101">
        <f>SUM(C133:C137)</f>
        <v>9866</v>
      </c>
      <c r="G101" s="6">
        <f t="shared" si="24"/>
        <v>3.7255058187899773E-3</v>
      </c>
      <c r="I101" s="7" t="s">
        <v>85</v>
      </c>
      <c r="J101">
        <v>115</v>
      </c>
      <c r="K101" s="6">
        <v>5.6938416399056108E-5</v>
      </c>
    </row>
    <row r="102" spans="2:11" x14ac:dyDescent="0.45">
      <c r="B102" t="s">
        <v>91</v>
      </c>
      <c r="C102">
        <v>707</v>
      </c>
      <c r="E102" s="7" t="s">
        <v>82</v>
      </c>
      <c r="F102">
        <f>SUM(C138:C143)</f>
        <v>17078</v>
      </c>
      <c r="G102" s="6">
        <f t="shared" si="24"/>
        <v>6.4488332022395326E-3</v>
      </c>
      <c r="I102" t="s">
        <v>98</v>
      </c>
      <c r="J102">
        <v>107</v>
      </c>
      <c r="K102" s="6">
        <v>5.2977483084339164E-5</v>
      </c>
    </row>
    <row r="103" spans="2:11" x14ac:dyDescent="0.45">
      <c r="B103" t="s">
        <v>91</v>
      </c>
      <c r="C103">
        <v>720</v>
      </c>
      <c r="E103" s="7" t="s">
        <v>85</v>
      </c>
      <c r="F103">
        <f>SUM(C144:C145)</f>
        <v>5291</v>
      </c>
      <c r="G103" s="6">
        <f t="shared" si="24"/>
        <v>1.997937491102551E-3</v>
      </c>
      <c r="I103" s="7" t="s">
        <v>83</v>
      </c>
      <c r="J103">
        <v>103</v>
      </c>
      <c r="K103" s="6">
        <v>5.0997016426980686E-5</v>
      </c>
    </row>
    <row r="104" spans="2:11" x14ac:dyDescent="0.45">
      <c r="B104" t="s">
        <v>90</v>
      </c>
      <c r="C104">
        <v>1572</v>
      </c>
    </row>
    <row r="105" spans="2:11" x14ac:dyDescent="0.45">
      <c r="B105" t="s">
        <v>90</v>
      </c>
      <c r="C105">
        <v>1219</v>
      </c>
    </row>
    <row r="106" spans="2:11" x14ac:dyDescent="0.45">
      <c r="B106" t="s">
        <v>90</v>
      </c>
      <c r="C106">
        <v>605</v>
      </c>
    </row>
    <row r="107" spans="2:11" x14ac:dyDescent="0.45">
      <c r="B107" t="s">
        <v>90</v>
      </c>
      <c r="C107">
        <v>783</v>
      </c>
      <c r="I107" t="s">
        <v>99</v>
      </c>
      <c r="J107" t="s">
        <v>14</v>
      </c>
      <c r="K107" t="s">
        <v>14</v>
      </c>
    </row>
    <row r="108" spans="2:11" x14ac:dyDescent="0.45">
      <c r="B108" t="s">
        <v>90</v>
      </c>
      <c r="C108">
        <v>1646</v>
      </c>
      <c r="H108">
        <v>1</v>
      </c>
      <c r="I108" s="7" t="s">
        <v>83</v>
      </c>
      <c r="J108">
        <v>23378</v>
      </c>
      <c r="K108" s="6">
        <v>8.82777975184189E-3</v>
      </c>
    </row>
    <row r="109" spans="2:11" x14ac:dyDescent="0.45">
      <c r="B109" t="s">
        <v>86</v>
      </c>
      <c r="C109">
        <v>3284</v>
      </c>
      <c r="H109">
        <v>2</v>
      </c>
      <c r="I109" s="7" t="s">
        <v>80</v>
      </c>
      <c r="J109">
        <v>18735</v>
      </c>
      <c r="K109" s="6">
        <v>7.0745339058412952E-3</v>
      </c>
    </row>
    <row r="110" spans="2:11" x14ac:dyDescent="0.45">
      <c r="B110" t="s">
        <v>86</v>
      </c>
      <c r="C110">
        <v>2703</v>
      </c>
      <c r="H110">
        <v>3</v>
      </c>
      <c r="I110" s="7" t="s">
        <v>82</v>
      </c>
      <c r="J110">
        <v>17078</v>
      </c>
      <c r="K110" s="6">
        <v>6.4488332022395326E-3</v>
      </c>
    </row>
    <row r="111" spans="2:11" x14ac:dyDescent="0.45">
      <c r="B111" t="s">
        <v>88</v>
      </c>
      <c r="C111">
        <v>3217</v>
      </c>
      <c r="H111">
        <v>4</v>
      </c>
      <c r="I111" t="s">
        <v>88</v>
      </c>
      <c r="J111">
        <v>11362</v>
      </c>
      <c r="K111" s="6">
        <v>4.2904112216796799E-3</v>
      </c>
    </row>
    <row r="112" spans="2:11" x14ac:dyDescent="0.45">
      <c r="B112" t="s">
        <v>88</v>
      </c>
      <c r="C112">
        <v>2243</v>
      </c>
      <c r="H112">
        <v>5</v>
      </c>
      <c r="I112" t="s">
        <v>89</v>
      </c>
      <c r="J112">
        <v>9866</v>
      </c>
      <c r="K112" s="6">
        <v>3.7255058187899773E-3</v>
      </c>
    </row>
    <row r="113" spans="2:11" x14ac:dyDescent="0.45">
      <c r="B113" t="s">
        <v>88</v>
      </c>
      <c r="C113">
        <v>619</v>
      </c>
      <c r="H113">
        <v>6</v>
      </c>
      <c r="I113" s="7" t="s">
        <v>86</v>
      </c>
      <c r="J113">
        <v>5987</v>
      </c>
      <c r="K113" s="6">
        <v>2.2607544432490974E-3</v>
      </c>
    </row>
    <row r="114" spans="2:11" x14ac:dyDescent="0.45">
      <c r="B114" t="s">
        <v>88</v>
      </c>
      <c r="C114">
        <v>999</v>
      </c>
      <c r="H114">
        <v>7</v>
      </c>
      <c r="I114" t="s">
        <v>90</v>
      </c>
      <c r="J114">
        <v>5825</v>
      </c>
      <c r="K114" s="6">
        <v>2.1995815319736079E-3</v>
      </c>
    </row>
    <row r="115" spans="2:11" x14ac:dyDescent="0.45">
      <c r="B115" t="s">
        <v>88</v>
      </c>
      <c r="C115">
        <v>1709</v>
      </c>
      <c r="H115">
        <v>8</v>
      </c>
      <c r="I115" t="s">
        <v>85</v>
      </c>
      <c r="J115">
        <v>5291</v>
      </c>
      <c r="K115" s="6">
        <v>1.997937491102551E-3</v>
      </c>
    </row>
    <row r="116" spans="2:11" x14ac:dyDescent="0.45">
      <c r="B116" t="s">
        <v>88</v>
      </c>
      <c r="C116">
        <v>2575</v>
      </c>
      <c r="H116">
        <v>9</v>
      </c>
      <c r="I116" s="7" t="s">
        <v>84</v>
      </c>
      <c r="J116">
        <v>5118</v>
      </c>
      <c r="K116" s="6">
        <v>1.9326108636293436E-3</v>
      </c>
    </row>
    <row r="117" spans="2:11" x14ac:dyDescent="0.45">
      <c r="B117" t="s">
        <v>83</v>
      </c>
      <c r="C117">
        <v>2748</v>
      </c>
      <c r="H117">
        <v>10</v>
      </c>
      <c r="I117" s="7" t="s">
        <v>81</v>
      </c>
      <c r="J117">
        <v>3113</v>
      </c>
      <c r="K117" s="6">
        <v>1.1755016839543077E-3</v>
      </c>
    </row>
    <row r="118" spans="2:11" x14ac:dyDescent="0.45">
      <c r="B118" t="s">
        <v>83</v>
      </c>
      <c r="C118">
        <v>2651</v>
      </c>
      <c r="I118" t="s">
        <v>87</v>
      </c>
      <c r="J118">
        <v>2789</v>
      </c>
      <c r="K118" s="6">
        <v>1.0531558614033292E-3</v>
      </c>
    </row>
    <row r="119" spans="2:11" x14ac:dyDescent="0.45">
      <c r="B119" t="s">
        <v>83</v>
      </c>
      <c r="C119">
        <v>2812</v>
      </c>
      <c r="I119" t="s">
        <v>91</v>
      </c>
      <c r="J119">
        <v>2530</v>
      </c>
      <c r="K119" s="6">
        <v>9.5535472547523235E-4</v>
      </c>
    </row>
    <row r="120" spans="2:11" x14ac:dyDescent="0.45">
      <c r="B120" t="s">
        <v>83</v>
      </c>
      <c r="C120">
        <v>2613</v>
      </c>
      <c r="I120" t="s">
        <v>92</v>
      </c>
      <c r="J120">
        <v>1060</v>
      </c>
      <c r="K120" s="6">
        <v>4.002671972346823E-4</v>
      </c>
    </row>
    <row r="121" spans="2:11" x14ac:dyDescent="0.45">
      <c r="B121" t="s">
        <v>83</v>
      </c>
      <c r="C121">
        <v>2610</v>
      </c>
    </row>
    <row r="122" spans="2:11" x14ac:dyDescent="0.45">
      <c r="B122" t="s">
        <v>83</v>
      </c>
      <c r="C122">
        <v>2103</v>
      </c>
    </row>
    <row r="123" spans="2:11" x14ac:dyDescent="0.45">
      <c r="B123" t="s">
        <v>83</v>
      </c>
      <c r="C123">
        <v>1534</v>
      </c>
    </row>
    <row r="124" spans="2:11" x14ac:dyDescent="0.45">
      <c r="B124" t="s">
        <v>83</v>
      </c>
      <c r="C124">
        <v>944</v>
      </c>
    </row>
    <row r="125" spans="2:11" x14ac:dyDescent="0.45">
      <c r="B125" t="s">
        <v>83</v>
      </c>
      <c r="C125">
        <v>992</v>
      </c>
      <c r="I125" s="7" t="s">
        <v>80</v>
      </c>
    </row>
    <row r="126" spans="2:11" x14ac:dyDescent="0.45">
      <c r="B126" t="s">
        <v>83</v>
      </c>
      <c r="C126">
        <v>1913</v>
      </c>
      <c r="I126" t="s">
        <v>90</v>
      </c>
    </row>
    <row r="127" spans="2:11" x14ac:dyDescent="0.45">
      <c r="B127" t="s">
        <v>83</v>
      </c>
      <c r="C127">
        <v>2458</v>
      </c>
      <c r="I127" s="7" t="s">
        <v>97</v>
      </c>
    </row>
    <row r="128" spans="2:11" x14ac:dyDescent="0.45">
      <c r="B128" t="s">
        <v>81</v>
      </c>
      <c r="C128">
        <v>3113</v>
      </c>
      <c r="I128" s="7" t="s">
        <v>86</v>
      </c>
    </row>
    <row r="129" spans="2:9" x14ac:dyDescent="0.45">
      <c r="B129" t="s">
        <v>92</v>
      </c>
      <c r="C129">
        <v>1060</v>
      </c>
      <c r="I129" t="s">
        <v>88</v>
      </c>
    </row>
    <row r="130" spans="2:9" x14ac:dyDescent="0.45">
      <c r="B130" t="s">
        <v>84</v>
      </c>
      <c r="C130">
        <v>2472</v>
      </c>
      <c r="I130" s="7" t="s">
        <v>83</v>
      </c>
    </row>
    <row r="131" spans="2:9" x14ac:dyDescent="0.45">
      <c r="B131" t="s">
        <v>84</v>
      </c>
      <c r="C131">
        <v>2646</v>
      </c>
      <c r="I131" t="s">
        <v>93</v>
      </c>
    </row>
    <row r="132" spans="2:9" x14ac:dyDescent="0.45">
      <c r="B132" t="s">
        <v>87</v>
      </c>
      <c r="C132">
        <v>2789</v>
      </c>
      <c r="I132" s="7" t="s">
        <v>81</v>
      </c>
    </row>
    <row r="133" spans="2:9" x14ac:dyDescent="0.45">
      <c r="B133" t="s">
        <v>89</v>
      </c>
      <c r="C133">
        <v>2656</v>
      </c>
      <c r="I133" t="s">
        <v>95</v>
      </c>
    </row>
    <row r="134" spans="2:9" x14ac:dyDescent="0.45">
      <c r="B134" t="s">
        <v>89</v>
      </c>
      <c r="C134">
        <v>2007</v>
      </c>
      <c r="I134" t="s">
        <v>94</v>
      </c>
    </row>
    <row r="135" spans="2:9" x14ac:dyDescent="0.45">
      <c r="B135" t="s">
        <v>89</v>
      </c>
      <c r="C135">
        <v>1029</v>
      </c>
      <c r="I135" t="s">
        <v>96</v>
      </c>
    </row>
    <row r="136" spans="2:9" x14ac:dyDescent="0.45">
      <c r="B136" t="s">
        <v>89</v>
      </c>
      <c r="C136">
        <v>1605</v>
      </c>
      <c r="I136" s="7" t="s">
        <v>84</v>
      </c>
    </row>
    <row r="137" spans="2:9" x14ac:dyDescent="0.45">
      <c r="B137" t="s">
        <v>89</v>
      </c>
      <c r="C137">
        <v>2569</v>
      </c>
      <c r="I137" s="7" t="s">
        <v>87</v>
      </c>
    </row>
    <row r="138" spans="2:9" x14ac:dyDescent="0.45">
      <c r="B138" t="s">
        <v>82</v>
      </c>
      <c r="C138">
        <v>2962</v>
      </c>
      <c r="I138" t="s">
        <v>89</v>
      </c>
    </row>
    <row r="139" spans="2:9" x14ac:dyDescent="0.45">
      <c r="B139" t="s">
        <v>82</v>
      </c>
      <c r="C139">
        <v>3177</v>
      </c>
      <c r="I139" s="7" t="s">
        <v>82</v>
      </c>
    </row>
    <row r="140" spans="2:9" x14ac:dyDescent="0.45">
      <c r="B140" t="s">
        <v>82</v>
      </c>
      <c r="C140">
        <v>3215</v>
      </c>
      <c r="I140" t="s">
        <v>85</v>
      </c>
    </row>
    <row r="141" spans="2:9" x14ac:dyDescent="0.45">
      <c r="B141" t="s">
        <v>82</v>
      </c>
      <c r="C141">
        <v>2981</v>
      </c>
    </row>
    <row r="142" spans="2:9" x14ac:dyDescent="0.45">
      <c r="B142" t="s">
        <v>82</v>
      </c>
      <c r="C142">
        <v>2474</v>
      </c>
    </row>
    <row r="143" spans="2:9" x14ac:dyDescent="0.45">
      <c r="B143" t="s">
        <v>82</v>
      </c>
      <c r="C143">
        <v>2269</v>
      </c>
    </row>
    <row r="144" spans="2:9" x14ac:dyDescent="0.45">
      <c r="B144" t="s">
        <v>85</v>
      </c>
      <c r="C144">
        <v>2757</v>
      </c>
    </row>
    <row r="145" spans="2:7" x14ac:dyDescent="0.45">
      <c r="B145" t="s">
        <v>85</v>
      </c>
      <c r="C145">
        <v>2534</v>
      </c>
    </row>
    <row r="148" spans="2:7" x14ac:dyDescent="0.45">
      <c r="B148" t="s">
        <v>13</v>
      </c>
      <c r="C148" t="s">
        <v>15</v>
      </c>
      <c r="D148">
        <f>SUM(F4,F11,F18,F25,F32,F39,F46,F53,F60,F67,F74,F81)</f>
        <v>2019726</v>
      </c>
    </row>
    <row r="150" spans="2:7" x14ac:dyDescent="0.45">
      <c r="B150" t="s">
        <v>80</v>
      </c>
      <c r="C150">
        <v>557</v>
      </c>
      <c r="E150" t="s">
        <v>80</v>
      </c>
      <c r="F150">
        <f>SUM(C150:C152)</f>
        <v>806</v>
      </c>
      <c r="G150" s="6">
        <f t="shared" ref="G150:G162" si="25">F150/$D$148</f>
        <v>3.9906403145773239E-4</v>
      </c>
    </row>
    <row r="151" spans="2:7" x14ac:dyDescent="0.45">
      <c r="B151" t="s">
        <v>80</v>
      </c>
      <c r="C151">
        <v>116</v>
      </c>
      <c r="E151" t="s">
        <v>97</v>
      </c>
      <c r="F151">
        <f>SUM(C153:C164)</f>
        <v>33912</v>
      </c>
      <c r="G151" s="6">
        <f t="shared" si="25"/>
        <v>1.6790396321085137E-2</v>
      </c>
    </row>
    <row r="152" spans="2:7" x14ac:dyDescent="0.45">
      <c r="B152" t="s">
        <v>80</v>
      </c>
      <c r="C152">
        <v>133</v>
      </c>
      <c r="E152" t="s">
        <v>83</v>
      </c>
      <c r="F152">
        <v>103</v>
      </c>
      <c r="G152" s="6">
        <f t="shared" si="25"/>
        <v>5.0997016426980686E-5</v>
      </c>
    </row>
    <row r="153" spans="2:7" x14ac:dyDescent="0.45">
      <c r="B153" t="s">
        <v>97</v>
      </c>
      <c r="C153">
        <v>4903</v>
      </c>
      <c r="E153" t="s">
        <v>93</v>
      </c>
      <c r="F153">
        <v>5208</v>
      </c>
      <c r="G153" s="6">
        <f t="shared" si="25"/>
        <v>2.5785675878807323E-3</v>
      </c>
    </row>
    <row r="154" spans="2:7" x14ac:dyDescent="0.45">
      <c r="B154" t="s">
        <v>97</v>
      </c>
      <c r="C154">
        <v>3824</v>
      </c>
      <c r="E154" t="s">
        <v>81</v>
      </c>
      <c r="F154">
        <v>5331</v>
      </c>
      <c r="G154" s="6">
        <f t="shared" si="25"/>
        <v>2.6394669375945055E-3</v>
      </c>
    </row>
    <row r="155" spans="2:7" x14ac:dyDescent="0.45">
      <c r="B155" t="s">
        <v>97</v>
      </c>
      <c r="C155">
        <v>2591</v>
      </c>
      <c r="E155" t="s">
        <v>95</v>
      </c>
      <c r="F155">
        <f>SUM(C168:C175)</f>
        <v>27229</v>
      </c>
      <c r="G155" s="6">
        <f t="shared" si="25"/>
        <v>1.3481531653303468E-2</v>
      </c>
    </row>
    <row r="156" spans="2:7" x14ac:dyDescent="0.45">
      <c r="B156" t="s">
        <v>97</v>
      </c>
      <c r="C156">
        <v>1170</v>
      </c>
      <c r="E156" t="s">
        <v>94</v>
      </c>
      <c r="F156">
        <f>SUM(C176:C186)</f>
        <v>30342</v>
      </c>
      <c r="G156" s="6">
        <f t="shared" si="25"/>
        <v>1.50228298293927E-2</v>
      </c>
    </row>
    <row r="157" spans="2:7" x14ac:dyDescent="0.45">
      <c r="B157" t="s">
        <v>97</v>
      </c>
      <c r="C157">
        <v>948</v>
      </c>
      <c r="E157" t="s">
        <v>98</v>
      </c>
      <c r="F157">
        <v>107</v>
      </c>
      <c r="G157" s="6">
        <f t="shared" si="25"/>
        <v>5.2977483084339164E-5</v>
      </c>
    </row>
    <row r="158" spans="2:7" x14ac:dyDescent="0.45">
      <c r="B158" t="s">
        <v>97</v>
      </c>
      <c r="C158">
        <v>170</v>
      </c>
      <c r="E158" t="s">
        <v>96</v>
      </c>
      <c r="F158">
        <f>SUM(C188:C194)</f>
        <v>9707</v>
      </c>
      <c r="G158" s="6">
        <f t="shared" si="25"/>
        <v>4.8060974607446755E-3</v>
      </c>
    </row>
    <row r="159" spans="2:7" x14ac:dyDescent="0.45">
      <c r="B159" t="s">
        <v>97</v>
      </c>
      <c r="C159">
        <v>1371</v>
      </c>
      <c r="E159" t="s">
        <v>84</v>
      </c>
      <c r="F159">
        <f>SUM(C195:C206)</f>
        <v>65321</v>
      </c>
      <c r="G159" s="6">
        <f t="shared" si="25"/>
        <v>3.2341515631328213E-2</v>
      </c>
    </row>
    <row r="160" spans="2:7" x14ac:dyDescent="0.45">
      <c r="B160" t="s">
        <v>97</v>
      </c>
      <c r="C160">
        <v>1723</v>
      </c>
      <c r="E160" t="s">
        <v>87</v>
      </c>
      <c r="F160">
        <v>4295</v>
      </c>
      <c r="G160" s="6">
        <f t="shared" si="25"/>
        <v>2.1265260733386608E-3</v>
      </c>
    </row>
    <row r="161" spans="2:7" x14ac:dyDescent="0.45">
      <c r="B161" t="s">
        <v>97</v>
      </c>
      <c r="C161">
        <v>4261</v>
      </c>
      <c r="E161" t="s">
        <v>82</v>
      </c>
      <c r="F161">
        <v>340</v>
      </c>
      <c r="G161" s="6">
        <f t="shared" si="25"/>
        <v>1.6833966587547023E-4</v>
      </c>
    </row>
    <row r="162" spans="2:7" x14ac:dyDescent="0.45">
      <c r="B162" t="s">
        <v>86</v>
      </c>
      <c r="C162">
        <v>5768</v>
      </c>
      <c r="E162" t="s">
        <v>85</v>
      </c>
      <c r="F162">
        <v>115</v>
      </c>
      <c r="G162" s="6">
        <f t="shared" si="25"/>
        <v>5.6938416399056108E-5</v>
      </c>
    </row>
    <row r="163" spans="2:7" x14ac:dyDescent="0.45">
      <c r="B163" t="s">
        <v>86</v>
      </c>
      <c r="C163">
        <v>4122</v>
      </c>
    </row>
    <row r="164" spans="2:7" x14ac:dyDescent="0.45">
      <c r="B164" t="s">
        <v>86</v>
      </c>
      <c r="C164">
        <v>3061</v>
      </c>
    </row>
    <row r="165" spans="2:7" x14ac:dyDescent="0.45">
      <c r="B165" t="s">
        <v>83</v>
      </c>
      <c r="C165">
        <v>103</v>
      </c>
    </row>
    <row r="166" spans="2:7" x14ac:dyDescent="0.45">
      <c r="B166" t="s">
        <v>93</v>
      </c>
      <c r="C166">
        <v>5208</v>
      </c>
    </row>
    <row r="167" spans="2:7" x14ac:dyDescent="0.45">
      <c r="B167" t="s">
        <v>81</v>
      </c>
      <c r="C167">
        <v>5331</v>
      </c>
    </row>
    <row r="168" spans="2:7" x14ac:dyDescent="0.45">
      <c r="B168" t="s">
        <v>95</v>
      </c>
      <c r="C168">
        <v>4754</v>
      </c>
    </row>
    <row r="169" spans="2:7" x14ac:dyDescent="0.45">
      <c r="B169" t="s">
        <v>95</v>
      </c>
      <c r="C169">
        <v>5838</v>
      </c>
    </row>
    <row r="170" spans="2:7" x14ac:dyDescent="0.45">
      <c r="B170" t="s">
        <v>95</v>
      </c>
      <c r="C170">
        <v>5526</v>
      </c>
    </row>
    <row r="171" spans="2:7" x14ac:dyDescent="0.45">
      <c r="B171" t="s">
        <v>95</v>
      </c>
      <c r="C171">
        <v>4060</v>
      </c>
    </row>
    <row r="172" spans="2:7" x14ac:dyDescent="0.45">
      <c r="B172" t="s">
        <v>95</v>
      </c>
      <c r="C172">
        <v>1949</v>
      </c>
    </row>
    <row r="173" spans="2:7" x14ac:dyDescent="0.45">
      <c r="B173" t="s">
        <v>95</v>
      </c>
      <c r="C173">
        <v>741</v>
      </c>
    </row>
    <row r="174" spans="2:7" x14ac:dyDescent="0.45">
      <c r="B174" t="s">
        <v>95</v>
      </c>
      <c r="C174">
        <v>964</v>
      </c>
    </row>
    <row r="175" spans="2:7" x14ac:dyDescent="0.45">
      <c r="B175" t="s">
        <v>95</v>
      </c>
      <c r="C175">
        <v>3397</v>
      </c>
    </row>
    <row r="176" spans="2:7" x14ac:dyDescent="0.45">
      <c r="B176" t="s">
        <v>94</v>
      </c>
      <c r="C176">
        <v>4829</v>
      </c>
    </row>
    <row r="177" spans="2:3" x14ac:dyDescent="0.45">
      <c r="B177" t="s">
        <v>94</v>
      </c>
      <c r="C177">
        <v>6104</v>
      </c>
    </row>
    <row r="178" spans="2:3" x14ac:dyDescent="0.45">
      <c r="B178" t="s">
        <v>94</v>
      </c>
      <c r="C178">
        <v>5037</v>
      </c>
    </row>
    <row r="179" spans="2:3" x14ac:dyDescent="0.45">
      <c r="B179" t="s">
        <v>94</v>
      </c>
      <c r="C179">
        <v>3964</v>
      </c>
    </row>
    <row r="180" spans="2:3" x14ac:dyDescent="0.45">
      <c r="B180" t="s">
        <v>94</v>
      </c>
      <c r="C180">
        <v>3045</v>
      </c>
    </row>
    <row r="181" spans="2:3" x14ac:dyDescent="0.45">
      <c r="B181" t="s">
        <v>94</v>
      </c>
      <c r="C181">
        <v>903</v>
      </c>
    </row>
    <row r="182" spans="2:3" x14ac:dyDescent="0.45">
      <c r="B182" t="s">
        <v>94</v>
      </c>
      <c r="C182">
        <v>652</v>
      </c>
    </row>
    <row r="183" spans="2:3" x14ac:dyDescent="0.45">
      <c r="B183" t="s">
        <v>94</v>
      </c>
      <c r="C183">
        <v>157</v>
      </c>
    </row>
    <row r="184" spans="2:3" x14ac:dyDescent="0.45">
      <c r="B184" t="s">
        <v>94</v>
      </c>
      <c r="C184">
        <v>1103</v>
      </c>
    </row>
    <row r="185" spans="2:3" x14ac:dyDescent="0.45">
      <c r="B185" t="s">
        <v>94</v>
      </c>
      <c r="C185">
        <v>1349</v>
      </c>
    </row>
    <row r="186" spans="2:3" x14ac:dyDescent="0.45">
      <c r="B186" t="s">
        <v>94</v>
      </c>
      <c r="C186">
        <v>3199</v>
      </c>
    </row>
    <row r="187" spans="2:3" x14ac:dyDescent="0.45">
      <c r="B187" t="s">
        <v>98</v>
      </c>
      <c r="C187">
        <v>107</v>
      </c>
    </row>
    <row r="188" spans="2:3" x14ac:dyDescent="0.45">
      <c r="B188" t="s">
        <v>96</v>
      </c>
      <c r="C188">
        <v>4231</v>
      </c>
    </row>
    <row r="189" spans="2:3" x14ac:dyDescent="0.45">
      <c r="B189" t="s">
        <v>96</v>
      </c>
      <c r="C189">
        <v>1870</v>
      </c>
    </row>
    <row r="190" spans="2:3" x14ac:dyDescent="0.45">
      <c r="B190" t="s">
        <v>96</v>
      </c>
      <c r="C190">
        <v>728</v>
      </c>
    </row>
    <row r="191" spans="2:3" x14ac:dyDescent="0.45">
      <c r="B191" t="s">
        <v>96</v>
      </c>
      <c r="C191">
        <v>729</v>
      </c>
    </row>
    <row r="192" spans="2:3" x14ac:dyDescent="0.45">
      <c r="B192" t="s">
        <v>96</v>
      </c>
      <c r="C192">
        <v>135</v>
      </c>
    </row>
    <row r="193" spans="2:3" x14ac:dyDescent="0.45">
      <c r="B193" t="s">
        <v>96</v>
      </c>
      <c r="C193">
        <v>907</v>
      </c>
    </row>
    <row r="194" spans="2:3" x14ac:dyDescent="0.45">
      <c r="B194" t="s">
        <v>96</v>
      </c>
      <c r="C194">
        <v>1107</v>
      </c>
    </row>
    <row r="195" spans="2:3" x14ac:dyDescent="0.45">
      <c r="B195" t="s">
        <v>84</v>
      </c>
      <c r="C195">
        <v>11185</v>
      </c>
    </row>
    <row r="196" spans="2:3" x14ac:dyDescent="0.45">
      <c r="B196" t="s">
        <v>84</v>
      </c>
      <c r="C196">
        <v>13911</v>
      </c>
    </row>
    <row r="197" spans="2:3" x14ac:dyDescent="0.45">
      <c r="B197" t="s">
        <v>84</v>
      </c>
      <c r="C197">
        <v>11352</v>
      </c>
    </row>
    <row r="198" spans="2:3" x14ac:dyDescent="0.45">
      <c r="B198" t="s">
        <v>84</v>
      </c>
      <c r="C198">
        <v>8998</v>
      </c>
    </row>
    <row r="199" spans="2:3" x14ac:dyDescent="0.45">
      <c r="B199" t="s">
        <v>84</v>
      </c>
      <c r="C199">
        <v>4535</v>
      </c>
    </row>
    <row r="200" spans="2:3" x14ac:dyDescent="0.45">
      <c r="B200" t="s">
        <v>84</v>
      </c>
      <c r="C200">
        <v>1448</v>
      </c>
    </row>
    <row r="201" spans="2:3" x14ac:dyDescent="0.45">
      <c r="B201" t="s">
        <v>84</v>
      </c>
      <c r="C201">
        <v>878</v>
      </c>
    </row>
    <row r="202" spans="2:3" x14ac:dyDescent="0.45">
      <c r="B202" t="s">
        <v>84</v>
      </c>
      <c r="C202">
        <v>112</v>
      </c>
    </row>
    <row r="203" spans="2:3" x14ac:dyDescent="0.45">
      <c r="B203" t="s">
        <v>84</v>
      </c>
      <c r="C203">
        <v>196</v>
      </c>
    </row>
    <row r="204" spans="2:3" x14ac:dyDescent="0.45">
      <c r="B204" t="s">
        <v>84</v>
      </c>
      <c r="C204">
        <v>2313</v>
      </c>
    </row>
    <row r="205" spans="2:3" x14ac:dyDescent="0.45">
      <c r="B205" t="s">
        <v>84</v>
      </c>
      <c r="C205">
        <v>2920</v>
      </c>
    </row>
    <row r="206" spans="2:3" x14ac:dyDescent="0.45">
      <c r="B206" t="s">
        <v>84</v>
      </c>
      <c r="C206">
        <v>7473</v>
      </c>
    </row>
    <row r="207" spans="2:3" x14ac:dyDescent="0.45">
      <c r="B207" t="s">
        <v>87</v>
      </c>
      <c r="C207">
        <v>4295</v>
      </c>
    </row>
    <row r="208" spans="2:3" x14ac:dyDescent="0.45">
      <c r="B208" t="s">
        <v>82</v>
      </c>
      <c r="C208">
        <v>340</v>
      </c>
    </row>
    <row r="209" spans="2:8" x14ac:dyDescent="0.45">
      <c r="B209" t="s">
        <v>85</v>
      </c>
      <c r="C209">
        <v>115</v>
      </c>
    </row>
    <row r="213" spans="2:8" x14ac:dyDescent="0.45">
      <c r="B213" t="s">
        <v>115</v>
      </c>
    </row>
    <row r="215" spans="2:8" x14ac:dyDescent="0.45">
      <c r="B215" t="s">
        <v>112</v>
      </c>
      <c r="C215" t="s">
        <v>104</v>
      </c>
      <c r="D215" t="s">
        <v>105</v>
      </c>
      <c r="E215" t="s">
        <v>106</v>
      </c>
      <c r="F215" t="s">
        <v>107</v>
      </c>
      <c r="G215" t="s">
        <v>108</v>
      </c>
      <c r="H215" t="s">
        <v>109</v>
      </c>
    </row>
    <row r="216" spans="2:8" x14ac:dyDescent="0.45">
      <c r="B216" t="s">
        <v>80</v>
      </c>
      <c r="C216">
        <v>-87.677922166666704</v>
      </c>
      <c r="D216">
        <v>-87.631571221766507</v>
      </c>
      <c r="E216">
        <v>-87.616857833333299</v>
      </c>
      <c r="F216">
        <v>41.869804500000001</v>
      </c>
      <c r="G216">
        <v>41.902819473117098</v>
      </c>
      <c r="H216">
        <v>41.945731281999997</v>
      </c>
    </row>
    <row r="217" spans="2:8" x14ac:dyDescent="0.45">
      <c r="B217" t="s">
        <v>90</v>
      </c>
      <c r="C217">
        <v>-87.735541166666707</v>
      </c>
      <c r="D217">
        <v>-87.641267149520502</v>
      </c>
      <c r="E217">
        <v>-87.621340500000002</v>
      </c>
      <c r="F217">
        <v>41.873212000000002</v>
      </c>
      <c r="G217">
        <v>41.883405195810802</v>
      </c>
      <c r="H217">
        <v>41.9461953333333</v>
      </c>
    </row>
    <row r="218" spans="2:8" x14ac:dyDescent="0.45">
      <c r="B218" t="s">
        <v>86</v>
      </c>
      <c r="C218">
        <v>-87.807157166666698</v>
      </c>
      <c r="D218">
        <v>-87.626864205891593</v>
      </c>
      <c r="E218">
        <v>-87.577533166666697</v>
      </c>
      <c r="F218">
        <v>41.7874323333333</v>
      </c>
      <c r="G218">
        <v>41.911676957740902</v>
      </c>
      <c r="H218">
        <v>41.978084500000001</v>
      </c>
    </row>
    <row r="219" spans="2:8" x14ac:dyDescent="0.45">
      <c r="B219" t="s">
        <v>88</v>
      </c>
      <c r="C219">
        <v>-87.607017166666694</v>
      </c>
      <c r="D219">
        <v>-87.6010719960762</v>
      </c>
      <c r="E219">
        <v>-87.556669499999998</v>
      </c>
      <c r="F219">
        <v>41.760185333333297</v>
      </c>
      <c r="G219">
        <v>41.785187020696</v>
      </c>
      <c r="H219">
        <v>41.836026500000003</v>
      </c>
    </row>
    <row r="220" spans="2:8" x14ac:dyDescent="0.45">
      <c r="B220" t="s">
        <v>83</v>
      </c>
      <c r="C220">
        <v>-87.663612833333303</v>
      </c>
      <c r="D220">
        <v>-87.638493440878193</v>
      </c>
      <c r="E220">
        <v>-87.624183000000002</v>
      </c>
      <c r="F220">
        <v>41.882330666666697</v>
      </c>
      <c r="G220">
        <v>41.889215680125702</v>
      </c>
      <c r="H220">
        <v>41.910948333333302</v>
      </c>
    </row>
    <row r="221" spans="2:8" x14ac:dyDescent="0.45">
      <c r="B221" t="s">
        <v>81</v>
      </c>
      <c r="C221">
        <v>-87.677306833333304</v>
      </c>
      <c r="D221">
        <v>-87.626852508087396</v>
      </c>
      <c r="E221">
        <v>-87.613480999999993</v>
      </c>
      <c r="F221">
        <v>41.872598666666697</v>
      </c>
      <c r="G221">
        <v>41.911701714302701</v>
      </c>
      <c r="H221">
        <v>41.967400833333301</v>
      </c>
    </row>
    <row r="222" spans="2:8" x14ac:dyDescent="0.45">
      <c r="B222" t="s">
        <v>84</v>
      </c>
      <c r="C222">
        <v>-87.785267000000005</v>
      </c>
      <c r="D222">
        <v>-87.6121497555052</v>
      </c>
      <c r="E222">
        <v>-87.585988999999998</v>
      </c>
      <c r="F222">
        <v>41.771636166666703</v>
      </c>
      <c r="G222">
        <v>41.892238479620197</v>
      </c>
      <c r="H222">
        <v>41.9687141666667</v>
      </c>
    </row>
    <row r="223" spans="2:8" x14ac:dyDescent="0.45">
      <c r="B223" t="s">
        <v>89</v>
      </c>
      <c r="C223">
        <v>-87.617683666666693</v>
      </c>
      <c r="D223">
        <v>-87.599932666016997</v>
      </c>
      <c r="E223">
        <v>-87.581274166666702</v>
      </c>
      <c r="F223">
        <v>41.786245166666703</v>
      </c>
      <c r="G223">
        <v>41.791586754239702</v>
      </c>
      <c r="H223">
        <v>41.895543469489901</v>
      </c>
    </row>
    <row r="224" spans="2:8" x14ac:dyDescent="0.45">
      <c r="B224" t="s">
        <v>82</v>
      </c>
      <c r="C224">
        <v>-87.766105833333299</v>
      </c>
      <c r="D224">
        <v>-87.634821509684997</v>
      </c>
      <c r="E224">
        <v>-87.622797000000006</v>
      </c>
      <c r="F224">
        <v>41.880052999999997</v>
      </c>
      <c r="G224">
        <v>41.912056156057197</v>
      </c>
      <c r="H224">
        <v>41.967799833333302</v>
      </c>
    </row>
    <row r="225" spans="2:8" x14ac:dyDescent="0.45">
      <c r="B225" t="s">
        <v>85</v>
      </c>
      <c r="C225">
        <v>-87.679870333333298</v>
      </c>
      <c r="D225">
        <v>-87.634528363751699</v>
      </c>
      <c r="E225">
        <v>-87.620380166666706</v>
      </c>
      <c r="F225">
        <v>41.877645000000001</v>
      </c>
      <c r="G225">
        <v>41.903085931457902</v>
      </c>
      <c r="H225">
        <v>41.964617333333301</v>
      </c>
    </row>
    <row r="228" spans="2:8" x14ac:dyDescent="0.45">
      <c r="B228" t="s">
        <v>116</v>
      </c>
    </row>
    <row r="230" spans="2:8" x14ac:dyDescent="0.45">
      <c r="B230" t="s">
        <v>112</v>
      </c>
      <c r="C230" t="s">
        <v>104</v>
      </c>
      <c r="D230" t="s">
        <v>105</v>
      </c>
      <c r="E230" t="s">
        <v>106</v>
      </c>
      <c r="F230" t="s">
        <v>107</v>
      </c>
      <c r="G230" t="s">
        <v>108</v>
      </c>
      <c r="H230" t="s">
        <v>109</v>
      </c>
    </row>
    <row r="231" spans="2:8" x14ac:dyDescent="0.45">
      <c r="B231" t="s">
        <v>80</v>
      </c>
      <c r="C231">
        <v>-87.677922166666704</v>
      </c>
      <c r="D231">
        <v>-87.631571221766507</v>
      </c>
      <c r="E231">
        <v>-87.616857833333299</v>
      </c>
      <c r="F231">
        <v>41.869804500000001</v>
      </c>
      <c r="G231">
        <v>41.902819473117098</v>
      </c>
      <c r="H231">
        <v>41.945731281999997</v>
      </c>
    </row>
    <row r="232" spans="2:8" x14ac:dyDescent="0.45">
      <c r="B232" t="s">
        <v>97</v>
      </c>
      <c r="C232">
        <v>-87.677922166666704</v>
      </c>
      <c r="D232">
        <v>-87.631571221766507</v>
      </c>
      <c r="E232">
        <v>-87.616857833333299</v>
      </c>
      <c r="F232">
        <v>41.869804500000001</v>
      </c>
      <c r="G232">
        <v>41.902819473117098</v>
      </c>
      <c r="H232">
        <v>41.945731281999997</v>
      </c>
    </row>
    <row r="233" spans="2:8" x14ac:dyDescent="0.45">
      <c r="B233" t="s">
        <v>93</v>
      </c>
      <c r="C233">
        <v>-87.645299833333297</v>
      </c>
      <c r="D233">
        <v>-87.616761998941598</v>
      </c>
      <c r="E233">
        <v>-87.587547666666694</v>
      </c>
      <c r="F233">
        <v>41.810478500000002</v>
      </c>
      <c r="G233">
        <v>41.8810314172839</v>
      </c>
      <c r="H233">
        <v>41.965654000000001</v>
      </c>
    </row>
    <row r="234" spans="2:8" x14ac:dyDescent="0.45">
      <c r="B234" t="s">
        <v>81</v>
      </c>
      <c r="C234">
        <v>-87.677306833333304</v>
      </c>
      <c r="D234">
        <v>-87.626852508087396</v>
      </c>
      <c r="E234">
        <v>-87.613480999999993</v>
      </c>
      <c r="F234">
        <v>41.872598666666697</v>
      </c>
      <c r="G234">
        <v>41.911701714302701</v>
      </c>
      <c r="H234">
        <v>41.967400833333301</v>
      </c>
    </row>
    <row r="235" spans="2:8" x14ac:dyDescent="0.45">
      <c r="B235" t="s">
        <v>95</v>
      </c>
      <c r="C235">
        <v>-87.697993999999994</v>
      </c>
      <c r="D235">
        <v>-87.623779790614705</v>
      </c>
      <c r="E235">
        <v>-87.586553833333298</v>
      </c>
      <c r="F235">
        <v>41.8085703333333</v>
      </c>
      <c r="G235">
        <v>41.901022578122799</v>
      </c>
      <c r="H235">
        <v>42.0045346666667</v>
      </c>
    </row>
    <row r="236" spans="2:8" x14ac:dyDescent="0.45">
      <c r="B236" t="s">
        <v>94</v>
      </c>
      <c r="C236">
        <v>-87.785196303999996</v>
      </c>
      <c r="D236">
        <v>-87.624083073366904</v>
      </c>
      <c r="E236">
        <v>-87.586965000000006</v>
      </c>
      <c r="F236">
        <v>41.808864</v>
      </c>
      <c r="G236">
        <v>41.881118656702398</v>
      </c>
      <c r="H236">
        <v>41.960152833333296</v>
      </c>
    </row>
    <row r="237" spans="2:8" x14ac:dyDescent="0.45">
      <c r="B237" t="s">
        <v>96</v>
      </c>
      <c r="C237">
        <v>-87.778867500000004</v>
      </c>
      <c r="D237">
        <v>-87.615400340673702</v>
      </c>
      <c r="E237">
        <v>-87.588550333333302</v>
      </c>
      <c r="F237">
        <v>41.8080298333333</v>
      </c>
      <c r="G237">
        <v>41.867248133655202</v>
      </c>
      <c r="H237">
        <v>41.967953833333297</v>
      </c>
    </row>
    <row r="238" spans="2:8" x14ac:dyDescent="0.45">
      <c r="B238" t="s">
        <v>84</v>
      </c>
      <c r="C238">
        <v>-87.785267000000005</v>
      </c>
      <c r="D238">
        <v>-87.6121497555052</v>
      </c>
      <c r="E238">
        <v>-87.585988999999998</v>
      </c>
      <c r="F238">
        <v>41.771636166666703</v>
      </c>
      <c r="G238">
        <v>41.892238479620197</v>
      </c>
      <c r="H238">
        <v>41.9687141666667</v>
      </c>
    </row>
    <row r="239" spans="2:8" x14ac:dyDescent="0.45">
      <c r="B239" t="s">
        <v>87</v>
      </c>
      <c r="C239">
        <v>-87.6592968333333</v>
      </c>
      <c r="D239">
        <v>-87.631009990966703</v>
      </c>
      <c r="E239">
        <v>-87.5970296666667</v>
      </c>
      <c r="F239">
        <v>41.820482499999997</v>
      </c>
      <c r="G239">
        <v>41.926252132595003</v>
      </c>
      <c r="H239">
        <v>41.979336666666697</v>
      </c>
    </row>
    <row r="240" spans="2:8" x14ac:dyDescent="0.45">
      <c r="B240" t="s">
        <v>82</v>
      </c>
      <c r="C240">
        <v>-87.766105833333299</v>
      </c>
      <c r="D240">
        <v>-87.634821509684997</v>
      </c>
      <c r="E240">
        <v>-87.622797000000006</v>
      </c>
      <c r="F240">
        <v>41.880052999999997</v>
      </c>
      <c r="G240">
        <v>41.912056156057197</v>
      </c>
      <c r="H240">
        <v>41.967799833333302</v>
      </c>
    </row>
    <row r="243" spans="2:6" x14ac:dyDescent="0.45">
      <c r="B243" t="s">
        <v>125</v>
      </c>
    </row>
    <row r="245" spans="2:6" x14ac:dyDescent="0.45">
      <c r="B245" t="s">
        <v>112</v>
      </c>
      <c r="C245" t="s">
        <v>117</v>
      </c>
      <c r="D245" t="s">
        <v>118</v>
      </c>
      <c r="E245" t="s">
        <v>119</v>
      </c>
      <c r="F245" t="s">
        <v>123</v>
      </c>
    </row>
    <row r="246" spans="2:6" x14ac:dyDescent="0.45">
      <c r="B246" t="s">
        <v>80</v>
      </c>
      <c r="C246">
        <v>-87.631571221766507</v>
      </c>
      <c r="D246">
        <v>41.902819473117098</v>
      </c>
      <c r="E246" t="s">
        <v>122</v>
      </c>
      <c r="F246" t="s">
        <v>124</v>
      </c>
    </row>
    <row r="247" spans="2:6" x14ac:dyDescent="0.45">
      <c r="B247" t="s">
        <v>90</v>
      </c>
      <c r="C247">
        <v>-87.641267149520502</v>
      </c>
      <c r="D247">
        <v>41.883405195810802</v>
      </c>
      <c r="E247" t="s">
        <v>121</v>
      </c>
      <c r="F247" t="s">
        <v>124</v>
      </c>
    </row>
    <row r="248" spans="2:6" x14ac:dyDescent="0.45">
      <c r="B248" t="s">
        <v>97</v>
      </c>
      <c r="C248">
        <v>-87.631571221766507</v>
      </c>
      <c r="D248">
        <v>41.902819473117098</v>
      </c>
      <c r="E248" t="s">
        <v>120</v>
      </c>
      <c r="F248" t="s">
        <v>124</v>
      </c>
    </row>
    <row r="249" spans="2:6" x14ac:dyDescent="0.45">
      <c r="B249" t="s">
        <v>86</v>
      </c>
      <c r="C249">
        <v>-87.626864205891593</v>
      </c>
      <c r="D249">
        <v>41.911676957740902</v>
      </c>
      <c r="E249" t="s">
        <v>121</v>
      </c>
      <c r="F249" t="s">
        <v>124</v>
      </c>
    </row>
    <row r="250" spans="2:6" x14ac:dyDescent="0.45">
      <c r="B250" t="s">
        <v>88</v>
      </c>
      <c r="C250">
        <v>-87.6010719960762</v>
      </c>
      <c r="D250">
        <v>41.785187020696</v>
      </c>
      <c r="E250" t="s">
        <v>121</v>
      </c>
      <c r="F250" t="s">
        <v>124</v>
      </c>
    </row>
    <row r="251" spans="2:6" x14ac:dyDescent="0.45">
      <c r="B251" t="s">
        <v>83</v>
      </c>
      <c r="C251">
        <v>-87.638493440878193</v>
      </c>
      <c r="D251">
        <v>41.889215680125702</v>
      </c>
      <c r="E251" t="s">
        <v>121</v>
      </c>
      <c r="F251" t="s">
        <v>124</v>
      </c>
    </row>
    <row r="252" spans="2:6" x14ac:dyDescent="0.45">
      <c r="B252" t="s">
        <v>93</v>
      </c>
      <c r="C252">
        <v>-87.616761998941598</v>
      </c>
      <c r="D252">
        <v>41.8810314172839</v>
      </c>
      <c r="E252" t="s">
        <v>120</v>
      </c>
      <c r="F252" t="s">
        <v>124</v>
      </c>
    </row>
    <row r="253" spans="2:6" x14ac:dyDescent="0.45">
      <c r="B253" t="s">
        <v>81</v>
      </c>
      <c r="C253">
        <v>-87.626852508087396</v>
      </c>
      <c r="D253">
        <v>41.911701714302701</v>
      </c>
      <c r="E253" t="s">
        <v>122</v>
      </c>
      <c r="F253" t="s">
        <v>124</v>
      </c>
    </row>
    <row r="254" spans="2:6" x14ac:dyDescent="0.45">
      <c r="B254" t="s">
        <v>95</v>
      </c>
      <c r="C254">
        <v>-87.623779790614705</v>
      </c>
      <c r="D254">
        <v>41.901022578122799</v>
      </c>
      <c r="E254" t="s">
        <v>120</v>
      </c>
      <c r="F254" t="s">
        <v>124</v>
      </c>
    </row>
    <row r="255" spans="2:6" x14ac:dyDescent="0.45">
      <c r="B255" t="s">
        <v>94</v>
      </c>
      <c r="C255">
        <v>-87.624083073366904</v>
      </c>
      <c r="D255">
        <v>41.881118656702398</v>
      </c>
      <c r="E255" t="s">
        <v>120</v>
      </c>
      <c r="F255" t="s">
        <v>124</v>
      </c>
    </row>
    <row r="256" spans="2:6" x14ac:dyDescent="0.45">
      <c r="B256" t="s">
        <v>96</v>
      </c>
      <c r="C256">
        <v>-87.615400340673702</v>
      </c>
      <c r="D256">
        <v>41.867248133655202</v>
      </c>
      <c r="E256" t="s">
        <v>120</v>
      </c>
      <c r="F256" t="s">
        <v>124</v>
      </c>
    </row>
    <row r="257" spans="2:6" x14ac:dyDescent="0.45">
      <c r="B257" t="s">
        <v>84</v>
      </c>
      <c r="C257">
        <v>-87.6121497555052</v>
      </c>
      <c r="D257">
        <v>41.892238479620197</v>
      </c>
      <c r="E257" t="s">
        <v>122</v>
      </c>
      <c r="F257" t="s">
        <v>124</v>
      </c>
    </row>
    <row r="258" spans="2:6" x14ac:dyDescent="0.45">
      <c r="B258" t="s">
        <v>87</v>
      </c>
      <c r="C258">
        <v>-87.631009990966703</v>
      </c>
      <c r="D258">
        <v>41.926252132595003</v>
      </c>
      <c r="E258" t="s">
        <v>120</v>
      </c>
      <c r="F258" t="s">
        <v>124</v>
      </c>
    </row>
    <row r="259" spans="2:6" x14ac:dyDescent="0.45">
      <c r="B259" t="s">
        <v>89</v>
      </c>
      <c r="C259">
        <v>-87.599932666016997</v>
      </c>
      <c r="D259">
        <v>41.791586754239702</v>
      </c>
      <c r="E259" t="s">
        <v>121</v>
      </c>
      <c r="F259" t="s">
        <v>124</v>
      </c>
    </row>
    <row r="260" spans="2:6" x14ac:dyDescent="0.45">
      <c r="B260" t="s">
        <v>82</v>
      </c>
      <c r="C260">
        <v>-87.634821509684997</v>
      </c>
      <c r="D260">
        <v>41.912056156057197</v>
      </c>
      <c r="E260" t="s">
        <v>122</v>
      </c>
      <c r="F260" t="s">
        <v>124</v>
      </c>
    </row>
    <row r="261" spans="2:6" x14ac:dyDescent="0.45">
      <c r="B261" t="s">
        <v>85</v>
      </c>
      <c r="C261">
        <v>-87.634528363751699</v>
      </c>
      <c r="D261">
        <v>41.903085931457902</v>
      </c>
      <c r="E261" t="s">
        <v>121</v>
      </c>
      <c r="F261" t="s">
        <v>124</v>
      </c>
    </row>
  </sheetData>
  <sortState ref="B246:E265">
    <sortCondition ref="B2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B1" workbookViewId="0">
      <selection activeCell="G8" sqref="G8"/>
    </sheetView>
  </sheetViews>
  <sheetFormatPr defaultRowHeight="14.25" x14ac:dyDescent="0.45"/>
  <cols>
    <col min="4" max="4" width="31.1328125" customWidth="1"/>
    <col min="7" max="7" width="30.265625" customWidth="1"/>
    <col min="13" max="13" width="21.06640625" customWidth="1"/>
    <col min="16" max="16" width="31" customWidth="1"/>
    <col min="17" max="17" width="24" customWidth="1"/>
    <col min="18" max="18" width="11.59765625" bestFit="1" customWidth="1"/>
  </cols>
  <sheetData>
    <row r="1" spans="1:18" x14ac:dyDescent="0.45">
      <c r="A1" t="s">
        <v>102</v>
      </c>
    </row>
    <row r="2" spans="1:18" x14ac:dyDescent="0.45">
      <c r="B2" t="s">
        <v>14</v>
      </c>
      <c r="D2" t="s">
        <v>99</v>
      </c>
      <c r="E2" t="s">
        <v>103</v>
      </c>
      <c r="G2" t="s">
        <v>99</v>
      </c>
      <c r="H2" t="s">
        <v>57</v>
      </c>
      <c r="J2" t="s">
        <v>13</v>
      </c>
      <c r="M2" t="s">
        <v>99</v>
      </c>
      <c r="N2" t="s">
        <v>103</v>
      </c>
      <c r="P2" t="s">
        <v>99</v>
      </c>
      <c r="Q2" t="s">
        <v>57</v>
      </c>
    </row>
    <row r="3" spans="1:18" x14ac:dyDescent="0.45">
      <c r="A3" t="s">
        <v>68</v>
      </c>
      <c r="B3">
        <v>304595</v>
      </c>
      <c r="D3" t="s">
        <v>80</v>
      </c>
      <c r="E3">
        <v>1218</v>
      </c>
      <c r="G3" t="s">
        <v>80</v>
      </c>
      <c r="H3">
        <f>SUMIF($D$3:$D$38,G3,$E$3:$E$38)</f>
        <v>10186</v>
      </c>
      <c r="I3" s="6">
        <f>H3/$B$15</f>
        <v>3.8463411990872398E-3</v>
      </c>
      <c r="J3" t="s">
        <v>68</v>
      </c>
      <c r="K3">
        <v>304268</v>
      </c>
      <c r="M3" t="s">
        <v>80</v>
      </c>
      <c r="N3">
        <v>116</v>
      </c>
      <c r="P3" t="s">
        <v>80</v>
      </c>
      <c r="Q3">
        <f>SUMIF($M$3:$M$50,P3,$N$3:$N$50)</f>
        <v>116</v>
      </c>
      <c r="R3" s="6">
        <f>Q3/$K$15</f>
        <v>5.7433533063395729E-5</v>
      </c>
    </row>
    <row r="4" spans="1:18" x14ac:dyDescent="0.45">
      <c r="A4" t="s">
        <v>69</v>
      </c>
      <c r="B4">
        <v>322917</v>
      </c>
      <c r="D4" t="s">
        <v>80</v>
      </c>
      <c r="E4">
        <v>2776</v>
      </c>
      <c r="G4" t="s">
        <v>91</v>
      </c>
      <c r="H4">
        <f t="shared" ref="H4:H12" si="0">SUMIF($D$3:$D$38,G4,$E$3:$E$38)</f>
        <v>2109</v>
      </c>
      <c r="I4" s="6">
        <f t="shared" ref="I4:I12" si="1">H4/$B$15</f>
        <v>7.9638067827164627E-4</v>
      </c>
      <c r="J4" t="s">
        <v>69</v>
      </c>
      <c r="K4">
        <v>369495</v>
      </c>
      <c r="M4" t="s">
        <v>97</v>
      </c>
      <c r="N4">
        <v>1362</v>
      </c>
      <c r="P4" t="s">
        <v>97</v>
      </c>
      <c r="Q4">
        <f t="shared" ref="Q4:Q12" si="2">SUMIF($M$3:$M$50,P4,$N$3:$N$50)</f>
        <v>11076</v>
      </c>
      <c r="R4" s="6">
        <f t="shared" ref="R4:R12" si="3">Q4/$K$15</f>
        <v>5.4839121742256127E-3</v>
      </c>
    </row>
    <row r="5" spans="1:18" x14ac:dyDescent="0.45">
      <c r="A5" t="s">
        <v>70</v>
      </c>
      <c r="B5">
        <v>332943</v>
      </c>
      <c r="D5" t="s">
        <v>80</v>
      </c>
      <c r="E5">
        <v>3046</v>
      </c>
      <c r="G5" t="s">
        <v>90</v>
      </c>
      <c r="H5">
        <f t="shared" si="0"/>
        <v>5187</v>
      </c>
      <c r="I5" s="6">
        <f t="shared" si="1"/>
        <v>1.9586659925059408E-3</v>
      </c>
      <c r="J5" t="s">
        <v>70</v>
      </c>
      <c r="K5">
        <v>341550</v>
      </c>
      <c r="M5" t="s">
        <v>97</v>
      </c>
      <c r="N5">
        <v>1593</v>
      </c>
      <c r="P5" t="s">
        <v>86</v>
      </c>
      <c r="Q5">
        <f t="shared" si="2"/>
        <v>15187</v>
      </c>
      <c r="R5" s="6">
        <f t="shared" si="3"/>
        <v>7.5193367813257842E-3</v>
      </c>
    </row>
    <row r="6" spans="1:18" x14ac:dyDescent="0.45">
      <c r="A6" t="s">
        <v>71</v>
      </c>
      <c r="B6">
        <v>328261</v>
      </c>
      <c r="D6" t="s">
        <v>80</v>
      </c>
      <c r="E6">
        <v>3146</v>
      </c>
      <c r="G6" t="s">
        <v>86</v>
      </c>
      <c r="H6">
        <f t="shared" si="0"/>
        <v>6423</v>
      </c>
      <c r="I6" s="6">
        <f t="shared" si="1"/>
        <v>2.4253926489041177E-3</v>
      </c>
      <c r="J6" t="s">
        <v>71</v>
      </c>
      <c r="K6">
        <v>293023</v>
      </c>
      <c r="M6" t="s">
        <v>97</v>
      </c>
      <c r="N6">
        <v>2474</v>
      </c>
      <c r="P6" t="s">
        <v>81</v>
      </c>
      <c r="Q6">
        <f t="shared" si="2"/>
        <v>11961</v>
      </c>
      <c r="R6" s="6">
        <f t="shared" si="3"/>
        <v>5.9220904221661749E-3</v>
      </c>
    </row>
    <row r="7" spans="1:18" x14ac:dyDescent="0.45">
      <c r="A7" t="s">
        <v>72</v>
      </c>
      <c r="B7">
        <v>288892</v>
      </c>
      <c r="D7" t="s">
        <v>91</v>
      </c>
      <c r="E7">
        <v>1346</v>
      </c>
      <c r="G7" t="s">
        <v>88</v>
      </c>
      <c r="H7">
        <f t="shared" si="0"/>
        <v>9015</v>
      </c>
      <c r="I7" s="6">
        <f t="shared" si="1"/>
        <v>3.4041592293119444E-3</v>
      </c>
      <c r="J7" t="s">
        <v>72</v>
      </c>
      <c r="K7">
        <v>189180</v>
      </c>
      <c r="M7" t="s">
        <v>97</v>
      </c>
      <c r="N7">
        <v>4041</v>
      </c>
      <c r="P7" t="s">
        <v>95</v>
      </c>
      <c r="Q7">
        <f t="shared" si="2"/>
        <v>27927</v>
      </c>
      <c r="R7" s="6">
        <f t="shared" si="3"/>
        <v>1.3827123085012522E-2</v>
      </c>
    </row>
    <row r="8" spans="1:18" x14ac:dyDescent="0.45">
      <c r="A8" t="s">
        <v>73</v>
      </c>
      <c r="B8">
        <v>185925</v>
      </c>
      <c r="D8" t="s">
        <v>91</v>
      </c>
      <c r="E8">
        <v>763</v>
      </c>
      <c r="G8" t="s">
        <v>83</v>
      </c>
      <c r="H8">
        <f t="shared" si="0"/>
        <v>16849</v>
      </c>
      <c r="I8" s="6">
        <f t="shared" si="1"/>
        <v>6.3623603832143041E-3</v>
      </c>
      <c r="J8" t="s">
        <v>73</v>
      </c>
      <c r="K8">
        <v>69986</v>
      </c>
      <c r="M8" t="s">
        <v>97</v>
      </c>
      <c r="N8">
        <v>645</v>
      </c>
      <c r="P8" t="s">
        <v>94</v>
      </c>
      <c r="Q8">
        <f t="shared" si="2"/>
        <v>28543</v>
      </c>
      <c r="R8" s="6">
        <f t="shared" si="3"/>
        <v>1.4132114950245727E-2</v>
      </c>
    </row>
    <row r="9" spans="1:18" x14ac:dyDescent="0.45">
      <c r="A9" t="s">
        <v>74</v>
      </c>
      <c r="B9">
        <v>131301</v>
      </c>
      <c r="D9" t="s">
        <v>90</v>
      </c>
      <c r="E9">
        <v>1283</v>
      </c>
      <c r="G9" t="s">
        <v>81</v>
      </c>
      <c r="H9">
        <f t="shared" si="0"/>
        <v>3559</v>
      </c>
      <c r="I9" s="6">
        <f t="shared" si="1"/>
        <v>1.3439159952436173E-3</v>
      </c>
      <c r="J9" t="s">
        <v>74</v>
      </c>
      <c r="K9">
        <v>45091</v>
      </c>
      <c r="M9" t="s">
        <v>97</v>
      </c>
      <c r="N9">
        <v>961</v>
      </c>
      <c r="P9" t="s">
        <v>96</v>
      </c>
      <c r="Q9">
        <f t="shared" si="2"/>
        <v>2101</v>
      </c>
      <c r="R9" s="6">
        <f t="shared" si="3"/>
        <v>1.0402401117775382E-3</v>
      </c>
    </row>
    <row r="10" spans="1:18" x14ac:dyDescent="0.45">
      <c r="A10" t="s">
        <v>75</v>
      </c>
      <c r="B10">
        <v>67526</v>
      </c>
      <c r="D10" t="s">
        <v>90</v>
      </c>
      <c r="E10">
        <v>1479</v>
      </c>
      <c r="G10" t="s">
        <v>89</v>
      </c>
      <c r="H10">
        <f t="shared" si="0"/>
        <v>10419</v>
      </c>
      <c r="I10" s="6">
        <f t="shared" si="1"/>
        <v>3.9343244603661839E-3</v>
      </c>
      <c r="J10" t="s">
        <v>75</v>
      </c>
      <c r="K10">
        <v>12609</v>
      </c>
      <c r="M10" t="s">
        <v>86</v>
      </c>
      <c r="N10">
        <v>3645</v>
      </c>
      <c r="P10" t="s">
        <v>84</v>
      </c>
      <c r="Q10">
        <f t="shared" si="2"/>
        <v>68238</v>
      </c>
      <c r="R10" s="6">
        <f t="shared" si="3"/>
        <v>3.3785770941206876E-2</v>
      </c>
    </row>
    <row r="11" spans="1:18" x14ac:dyDescent="0.45">
      <c r="A11" t="s">
        <v>76</v>
      </c>
      <c r="B11">
        <v>74038</v>
      </c>
      <c r="D11" t="s">
        <v>90</v>
      </c>
      <c r="E11">
        <v>1753</v>
      </c>
      <c r="G11" t="s">
        <v>82</v>
      </c>
      <c r="H11">
        <f t="shared" si="0"/>
        <v>12630</v>
      </c>
      <c r="I11" s="6">
        <f t="shared" si="1"/>
        <v>4.769221416107583E-3</v>
      </c>
      <c r="J11" t="s">
        <v>76</v>
      </c>
      <c r="K11">
        <v>15150</v>
      </c>
      <c r="M11" t="s">
        <v>86</v>
      </c>
      <c r="N11">
        <v>4627</v>
      </c>
      <c r="P11" t="s">
        <v>89</v>
      </c>
      <c r="Q11">
        <f t="shared" si="2"/>
        <v>156</v>
      </c>
      <c r="R11" s="6">
        <f t="shared" si="3"/>
        <v>7.7238199636980458E-5</v>
      </c>
    </row>
    <row r="12" spans="1:18" x14ac:dyDescent="0.45">
      <c r="A12" t="s">
        <v>77</v>
      </c>
      <c r="B12">
        <v>148836</v>
      </c>
      <c r="D12" t="s">
        <v>90</v>
      </c>
      <c r="E12">
        <v>672</v>
      </c>
      <c r="G12" t="s">
        <v>85</v>
      </c>
      <c r="H12">
        <f t="shared" si="0"/>
        <v>2862</v>
      </c>
      <c r="I12" s="6">
        <f t="shared" si="1"/>
        <v>1.0807214325336423E-3</v>
      </c>
      <c r="J12" t="s">
        <v>77</v>
      </c>
      <c r="K12">
        <v>67175</v>
      </c>
      <c r="M12" t="s">
        <v>86</v>
      </c>
      <c r="N12">
        <v>6915</v>
      </c>
      <c r="P12" t="s">
        <v>85</v>
      </c>
      <c r="Q12">
        <f t="shared" si="2"/>
        <v>221</v>
      </c>
      <c r="R12" s="6">
        <f t="shared" si="3"/>
        <v>1.0942078281905565E-4</v>
      </c>
    </row>
    <row r="13" spans="1:18" x14ac:dyDescent="0.45">
      <c r="A13" t="s">
        <v>78</v>
      </c>
      <c r="B13">
        <v>180671</v>
      </c>
      <c r="D13" t="s">
        <v>86</v>
      </c>
      <c r="E13">
        <v>2747</v>
      </c>
      <c r="J13" t="s">
        <v>78</v>
      </c>
      <c r="K13">
        <v>91914</v>
      </c>
      <c r="M13" t="s">
        <v>81</v>
      </c>
      <c r="N13">
        <v>5221</v>
      </c>
    </row>
    <row r="14" spans="1:18" x14ac:dyDescent="0.45">
      <c r="A14" t="s">
        <v>79</v>
      </c>
      <c r="B14">
        <v>282326</v>
      </c>
      <c r="D14" t="s">
        <v>86</v>
      </c>
      <c r="E14">
        <v>3676</v>
      </c>
      <c r="J14" t="s">
        <v>79</v>
      </c>
      <c r="K14">
        <v>220285</v>
      </c>
      <c r="M14" t="s">
        <v>81</v>
      </c>
      <c r="N14">
        <v>6740</v>
      </c>
    </row>
    <row r="15" spans="1:18" x14ac:dyDescent="0.45">
      <c r="A15" t="s">
        <v>15</v>
      </c>
      <c r="B15">
        <f>SUM(B3:B14)</f>
        <v>2648231</v>
      </c>
      <c r="D15" t="s">
        <v>88</v>
      </c>
      <c r="E15">
        <v>2233</v>
      </c>
      <c r="J15" t="s">
        <v>15</v>
      </c>
      <c r="K15">
        <f>SUM(K3:K14)</f>
        <v>2019726</v>
      </c>
      <c r="M15" t="s">
        <v>95</v>
      </c>
      <c r="N15">
        <v>1039</v>
      </c>
    </row>
    <row r="16" spans="1:18" x14ac:dyDescent="0.45">
      <c r="D16" t="s">
        <v>88</v>
      </c>
      <c r="E16">
        <v>2556</v>
      </c>
      <c r="M16" t="s">
        <v>95</v>
      </c>
      <c r="N16">
        <v>2070</v>
      </c>
    </row>
    <row r="17" spans="4:14" x14ac:dyDescent="0.45">
      <c r="D17" t="s">
        <v>88</v>
      </c>
      <c r="E17">
        <v>3228</v>
      </c>
      <c r="M17" t="s">
        <v>95</v>
      </c>
      <c r="N17">
        <v>3688</v>
      </c>
    </row>
    <row r="18" spans="4:14" x14ac:dyDescent="0.45">
      <c r="D18" t="s">
        <v>88</v>
      </c>
      <c r="E18">
        <v>998</v>
      </c>
      <c r="M18" t="s">
        <v>95</v>
      </c>
      <c r="N18">
        <v>4319</v>
      </c>
    </row>
    <row r="19" spans="4:14" x14ac:dyDescent="0.45">
      <c r="D19" t="s">
        <v>83</v>
      </c>
      <c r="E19">
        <v>1461</v>
      </c>
      <c r="M19" t="s">
        <v>95</v>
      </c>
      <c r="N19">
        <v>4986</v>
      </c>
    </row>
    <row r="20" spans="4:14" x14ac:dyDescent="0.45">
      <c r="D20" t="s">
        <v>83</v>
      </c>
      <c r="E20">
        <v>1633</v>
      </c>
      <c r="M20" t="s">
        <v>95</v>
      </c>
      <c r="N20">
        <v>5715</v>
      </c>
    </row>
    <row r="21" spans="4:14" x14ac:dyDescent="0.45">
      <c r="D21" t="s">
        <v>83</v>
      </c>
      <c r="E21">
        <v>1906</v>
      </c>
      <c r="M21" t="s">
        <v>95</v>
      </c>
      <c r="N21">
        <v>6110</v>
      </c>
    </row>
    <row r="22" spans="4:14" x14ac:dyDescent="0.45">
      <c r="D22" t="s">
        <v>83</v>
      </c>
      <c r="E22">
        <v>2051</v>
      </c>
      <c r="M22" t="s">
        <v>94</v>
      </c>
      <c r="N22">
        <v>1065</v>
      </c>
    </row>
    <row r="23" spans="4:14" x14ac:dyDescent="0.45">
      <c r="D23" t="s">
        <v>83</v>
      </c>
      <c r="E23">
        <v>2455</v>
      </c>
      <c r="M23" t="s">
        <v>94</v>
      </c>
      <c r="N23">
        <v>1158</v>
      </c>
    </row>
    <row r="24" spans="4:14" x14ac:dyDescent="0.45">
      <c r="D24" t="s">
        <v>83</v>
      </c>
      <c r="E24">
        <v>2654</v>
      </c>
      <c r="M24" t="s">
        <v>94</v>
      </c>
      <c r="N24">
        <v>118</v>
      </c>
    </row>
    <row r="25" spans="4:14" x14ac:dyDescent="0.45">
      <c r="D25" t="s">
        <v>83</v>
      </c>
      <c r="E25">
        <v>2887</v>
      </c>
      <c r="M25" t="s">
        <v>94</v>
      </c>
      <c r="N25">
        <v>1494</v>
      </c>
    </row>
    <row r="26" spans="4:14" x14ac:dyDescent="0.45">
      <c r="D26" t="s">
        <v>83</v>
      </c>
      <c r="E26">
        <v>855</v>
      </c>
      <c r="M26" t="s">
        <v>94</v>
      </c>
      <c r="N26">
        <v>153</v>
      </c>
    </row>
    <row r="27" spans="4:14" x14ac:dyDescent="0.45">
      <c r="D27" t="s">
        <v>83</v>
      </c>
      <c r="E27">
        <v>947</v>
      </c>
      <c r="M27" t="s">
        <v>94</v>
      </c>
      <c r="N27">
        <v>3178</v>
      </c>
    </row>
    <row r="28" spans="4:14" x14ac:dyDescent="0.45">
      <c r="D28" t="s">
        <v>81</v>
      </c>
      <c r="E28">
        <v>3559</v>
      </c>
      <c r="M28" t="s">
        <v>94</v>
      </c>
      <c r="N28">
        <v>4034</v>
      </c>
    </row>
    <row r="29" spans="4:14" x14ac:dyDescent="0.45">
      <c r="D29" t="s">
        <v>89</v>
      </c>
      <c r="E29">
        <v>1055</v>
      </c>
      <c r="M29" t="s">
        <v>94</v>
      </c>
      <c r="N29">
        <v>5009</v>
      </c>
    </row>
    <row r="30" spans="4:14" x14ac:dyDescent="0.45">
      <c r="D30" t="s">
        <v>89</v>
      </c>
      <c r="E30">
        <v>1769</v>
      </c>
      <c r="M30" t="s">
        <v>94</v>
      </c>
      <c r="N30">
        <v>5222</v>
      </c>
    </row>
    <row r="31" spans="4:14" x14ac:dyDescent="0.45">
      <c r="D31" t="s">
        <v>89</v>
      </c>
      <c r="E31">
        <v>2156</v>
      </c>
      <c r="M31" t="s">
        <v>94</v>
      </c>
      <c r="N31">
        <v>6289</v>
      </c>
    </row>
    <row r="32" spans="4:14" x14ac:dyDescent="0.45">
      <c r="D32" t="s">
        <v>89</v>
      </c>
      <c r="E32">
        <v>2654</v>
      </c>
      <c r="M32" t="s">
        <v>94</v>
      </c>
      <c r="N32">
        <v>823</v>
      </c>
    </row>
    <row r="33" spans="4:14" x14ac:dyDescent="0.45">
      <c r="D33" t="s">
        <v>89</v>
      </c>
      <c r="E33">
        <v>2785</v>
      </c>
      <c r="M33" t="s">
        <v>96</v>
      </c>
      <c r="N33">
        <v>554</v>
      </c>
    </row>
    <row r="34" spans="4:14" x14ac:dyDescent="0.45">
      <c r="D34" t="s">
        <v>82</v>
      </c>
      <c r="E34">
        <v>2978</v>
      </c>
      <c r="M34" t="s">
        <v>96</v>
      </c>
      <c r="N34">
        <v>724</v>
      </c>
    </row>
    <row r="35" spans="4:14" x14ac:dyDescent="0.45">
      <c r="D35" t="s">
        <v>82</v>
      </c>
      <c r="E35">
        <v>3043</v>
      </c>
      <c r="M35" t="s">
        <v>96</v>
      </c>
      <c r="N35">
        <v>823</v>
      </c>
    </row>
    <row r="36" spans="4:14" x14ac:dyDescent="0.45">
      <c r="D36" t="s">
        <v>82</v>
      </c>
      <c r="E36">
        <v>3290</v>
      </c>
      <c r="M36" t="s">
        <v>84</v>
      </c>
      <c r="N36">
        <v>105</v>
      </c>
    </row>
    <row r="37" spans="4:14" x14ac:dyDescent="0.45">
      <c r="D37" t="s">
        <v>82</v>
      </c>
      <c r="E37">
        <v>3319</v>
      </c>
      <c r="M37" t="s">
        <v>84</v>
      </c>
      <c r="N37">
        <v>1077</v>
      </c>
    </row>
    <row r="38" spans="4:14" x14ac:dyDescent="0.45">
      <c r="D38" t="s">
        <v>85</v>
      </c>
      <c r="E38">
        <v>2862</v>
      </c>
      <c r="M38" t="s">
        <v>84</v>
      </c>
      <c r="N38">
        <v>11542</v>
      </c>
    </row>
    <row r="39" spans="4:14" x14ac:dyDescent="0.45">
      <c r="M39" t="s">
        <v>84</v>
      </c>
      <c r="N39">
        <v>11606</v>
      </c>
    </row>
    <row r="40" spans="4:14" x14ac:dyDescent="0.45">
      <c r="M40" t="s">
        <v>84</v>
      </c>
      <c r="N40">
        <v>14488</v>
      </c>
    </row>
    <row r="41" spans="4:14" x14ac:dyDescent="0.45">
      <c r="M41" t="s">
        <v>84</v>
      </c>
      <c r="N41">
        <v>1694</v>
      </c>
    </row>
    <row r="42" spans="4:14" x14ac:dyDescent="0.45">
      <c r="M42" t="s">
        <v>84</v>
      </c>
      <c r="N42">
        <v>2337</v>
      </c>
    </row>
    <row r="43" spans="4:14" x14ac:dyDescent="0.45">
      <c r="M43" t="s">
        <v>84</v>
      </c>
      <c r="N43">
        <v>237</v>
      </c>
    </row>
    <row r="44" spans="4:14" x14ac:dyDescent="0.45">
      <c r="M44" t="s">
        <v>84</v>
      </c>
      <c r="N44">
        <v>3114</v>
      </c>
    </row>
    <row r="45" spans="4:14" x14ac:dyDescent="0.45">
      <c r="M45" t="s">
        <v>84</v>
      </c>
      <c r="N45">
        <v>4927</v>
      </c>
    </row>
    <row r="46" spans="4:14" x14ac:dyDescent="0.45">
      <c r="M46" t="s">
        <v>84</v>
      </c>
      <c r="N46">
        <v>7914</v>
      </c>
    </row>
    <row r="47" spans="4:14" x14ac:dyDescent="0.45">
      <c r="M47" t="s">
        <v>84</v>
      </c>
      <c r="N47">
        <v>9197</v>
      </c>
    </row>
    <row r="48" spans="4:14" x14ac:dyDescent="0.45">
      <c r="M48" t="s">
        <v>89</v>
      </c>
      <c r="N48">
        <v>156</v>
      </c>
    </row>
    <row r="49" spans="4:14" x14ac:dyDescent="0.45">
      <c r="D49" t="s">
        <v>111</v>
      </c>
      <c r="M49" t="s">
        <v>85</v>
      </c>
      <c r="N49">
        <v>102</v>
      </c>
    </row>
    <row r="50" spans="4:14" x14ac:dyDescent="0.45">
      <c r="D50" t="s">
        <v>110</v>
      </c>
      <c r="M50" t="s">
        <v>85</v>
      </c>
      <c r="N50">
        <v>119</v>
      </c>
    </row>
    <row r="51" spans="4:14" x14ac:dyDescent="0.45">
      <c r="D51" t="s">
        <v>112</v>
      </c>
      <c r="E51" t="s">
        <v>104</v>
      </c>
      <c r="F51" t="s">
        <v>105</v>
      </c>
      <c r="G51" t="s">
        <v>106</v>
      </c>
      <c r="H51" t="s">
        <v>107</v>
      </c>
      <c r="I51" t="s">
        <v>108</v>
      </c>
      <c r="J51" t="s">
        <v>109</v>
      </c>
    </row>
    <row r="52" spans="4:14" x14ac:dyDescent="0.45">
      <c r="D52" t="s">
        <v>80</v>
      </c>
      <c r="E52">
        <v>-87.677922166666704</v>
      </c>
      <c r="F52">
        <v>-87.631571221766507</v>
      </c>
      <c r="G52">
        <v>-87.616857833333299</v>
      </c>
      <c r="H52">
        <v>41.869804500000001</v>
      </c>
      <c r="I52">
        <v>41.902819473117098</v>
      </c>
      <c r="J52">
        <v>41.945731281999997</v>
      </c>
    </row>
    <row r="53" spans="4:14" x14ac:dyDescent="0.45">
      <c r="D53" t="s">
        <v>91</v>
      </c>
      <c r="E53">
        <v>-87.6963333333333</v>
      </c>
      <c r="F53">
        <v>-87.641167848446898</v>
      </c>
      <c r="G53">
        <v>-87.621697499999996</v>
      </c>
      <c r="H53">
        <v>41.8295593333333</v>
      </c>
      <c r="I53">
        <v>41.882049585918402</v>
      </c>
      <c r="J53">
        <v>41.9137943333333</v>
      </c>
    </row>
    <row r="54" spans="4:14" x14ac:dyDescent="0.45">
      <c r="D54" t="s">
        <v>90</v>
      </c>
      <c r="E54">
        <v>-87.735541166666707</v>
      </c>
      <c r="F54">
        <v>-87.641267149520502</v>
      </c>
      <c r="G54">
        <v>-87.621340500000002</v>
      </c>
      <c r="H54">
        <v>41.873212000000002</v>
      </c>
      <c r="I54">
        <v>41.883405195810802</v>
      </c>
      <c r="J54">
        <v>41.9461953333333</v>
      </c>
    </row>
    <row r="55" spans="4:14" x14ac:dyDescent="0.45">
      <c r="D55" t="s">
        <v>97</v>
      </c>
      <c r="E55">
        <v>-87.648128333333304</v>
      </c>
      <c r="F55">
        <v>-87.616736214385099</v>
      </c>
      <c r="G55">
        <v>-87.581108166666695</v>
      </c>
      <c r="H55">
        <v>41.800463166666702</v>
      </c>
      <c r="I55">
        <v>41.880990594205301</v>
      </c>
      <c r="J55">
        <v>41.967612833333298</v>
      </c>
    </row>
    <row r="56" spans="4:14" x14ac:dyDescent="0.45">
      <c r="D56" t="s">
        <v>86</v>
      </c>
      <c r="E56">
        <v>-87.807157166666698</v>
      </c>
      <c r="F56">
        <v>-87.626864205891593</v>
      </c>
      <c r="G56">
        <v>-87.577533166666697</v>
      </c>
      <c r="H56">
        <v>41.7874323333333</v>
      </c>
      <c r="I56">
        <v>41.911676957740902</v>
      </c>
      <c r="J56">
        <v>41.978084500000001</v>
      </c>
    </row>
    <row r="57" spans="4:14" x14ac:dyDescent="0.45">
      <c r="D57" t="s">
        <v>88</v>
      </c>
      <c r="E57">
        <v>-87.607017166666694</v>
      </c>
      <c r="F57">
        <v>-87.6010719960762</v>
      </c>
      <c r="G57">
        <v>-87.556669499999998</v>
      </c>
      <c r="H57">
        <v>41.760185333333297</v>
      </c>
      <c r="I57">
        <v>41.785187020696</v>
      </c>
      <c r="J57">
        <v>41.836026500000003</v>
      </c>
    </row>
    <row r="58" spans="4:14" x14ac:dyDescent="0.45">
      <c r="D58" t="s">
        <v>83</v>
      </c>
      <c r="E58">
        <v>-87.663612833333303</v>
      </c>
      <c r="F58">
        <v>-87.638493440878193</v>
      </c>
      <c r="G58">
        <v>-87.624183000000002</v>
      </c>
      <c r="H58">
        <v>41.882330666666697</v>
      </c>
      <c r="I58">
        <v>41.889215680125702</v>
      </c>
      <c r="J58">
        <v>41.910948333333302</v>
      </c>
    </row>
    <row r="59" spans="4:14" x14ac:dyDescent="0.45">
      <c r="D59" t="s">
        <v>81</v>
      </c>
      <c r="E59">
        <v>-87.677306833333304</v>
      </c>
      <c r="F59">
        <v>-87.626852508087396</v>
      </c>
      <c r="G59">
        <v>-87.613480999999993</v>
      </c>
      <c r="H59">
        <v>41.872598666666697</v>
      </c>
      <c r="I59">
        <v>41.911701714302701</v>
      </c>
      <c r="J59">
        <v>41.967400833333301</v>
      </c>
    </row>
    <row r="60" spans="4:14" x14ac:dyDescent="0.45">
      <c r="D60" t="s">
        <v>95</v>
      </c>
      <c r="E60">
        <v>-87.697993999999994</v>
      </c>
      <c r="F60">
        <v>-87.623779790614705</v>
      </c>
      <c r="G60">
        <v>-87.586553833333298</v>
      </c>
      <c r="H60">
        <v>41.8085703333333</v>
      </c>
      <c r="I60">
        <v>41.901022578122799</v>
      </c>
      <c r="J60">
        <v>42.0045346666667</v>
      </c>
    </row>
    <row r="61" spans="4:14" x14ac:dyDescent="0.45">
      <c r="D61" t="s">
        <v>94</v>
      </c>
      <c r="E61">
        <v>-87.785196303999996</v>
      </c>
      <c r="F61">
        <v>-87.624083073366904</v>
      </c>
      <c r="G61">
        <v>-87.586965000000006</v>
      </c>
      <c r="H61">
        <v>41.808864</v>
      </c>
      <c r="I61">
        <v>41.881118656702398</v>
      </c>
      <c r="J61">
        <v>41.960152833333296</v>
      </c>
    </row>
    <row r="62" spans="4:14" x14ac:dyDescent="0.45">
      <c r="D62" t="s">
        <v>96</v>
      </c>
      <c r="E62">
        <v>-87.778867500000004</v>
      </c>
      <c r="F62">
        <v>-87.615400340673702</v>
      </c>
      <c r="G62">
        <v>-87.588550333333302</v>
      </c>
      <c r="H62">
        <v>41.8080298333333</v>
      </c>
      <c r="I62">
        <v>41.867248133655202</v>
      </c>
      <c r="J62">
        <v>41.967953833333297</v>
      </c>
    </row>
    <row r="63" spans="4:14" x14ac:dyDescent="0.45">
      <c r="D63" t="s">
        <v>84</v>
      </c>
      <c r="E63">
        <v>-87.785267000000005</v>
      </c>
      <c r="F63">
        <v>-87.6121497555052</v>
      </c>
      <c r="G63">
        <v>-87.585988999999998</v>
      </c>
      <c r="H63">
        <v>41.771636166666703</v>
      </c>
      <c r="I63">
        <v>41.892238479620197</v>
      </c>
      <c r="J63">
        <v>41.9687141666667</v>
      </c>
    </row>
    <row r="64" spans="4:14" x14ac:dyDescent="0.45">
      <c r="D64" t="s">
        <v>89</v>
      </c>
      <c r="E64">
        <v>-87.617683666666693</v>
      </c>
      <c r="F64">
        <v>-87.599932666016997</v>
      </c>
      <c r="G64">
        <v>-87.581274166666702</v>
      </c>
      <c r="H64">
        <v>41.786245166666703</v>
      </c>
      <c r="I64">
        <v>41.791586754239702</v>
      </c>
      <c r="J64">
        <v>41.895543469489901</v>
      </c>
    </row>
    <row r="65" spans="4:10" x14ac:dyDescent="0.45">
      <c r="D65" t="s">
        <v>82</v>
      </c>
      <c r="E65">
        <v>-87.766105833333299</v>
      </c>
      <c r="F65">
        <v>-87.634821509684997</v>
      </c>
      <c r="G65">
        <v>-87.622797000000006</v>
      </c>
      <c r="H65">
        <v>41.880052999999997</v>
      </c>
      <c r="I65">
        <v>41.912056156057197</v>
      </c>
      <c r="J65">
        <v>41.967799833333302</v>
      </c>
    </row>
    <row r="66" spans="4:10" x14ac:dyDescent="0.45">
      <c r="D66" t="s">
        <v>85</v>
      </c>
      <c r="E66">
        <v>-87.679870333333298</v>
      </c>
      <c r="F66">
        <v>-87.634528363751699</v>
      </c>
      <c r="G66">
        <v>-87.620380166666706</v>
      </c>
      <c r="H66">
        <v>41.877645000000001</v>
      </c>
      <c r="I66">
        <v>41.903085931457902</v>
      </c>
      <c r="J66">
        <v>41.964617333333301</v>
      </c>
    </row>
    <row r="67" spans="4:10" x14ac:dyDescent="0.45">
      <c r="D67" t="s">
        <v>93</v>
      </c>
      <c r="E67">
        <v>-87.645299833333297</v>
      </c>
      <c r="F67">
        <v>-87.616761998941598</v>
      </c>
      <c r="G67">
        <v>-87.587547666666694</v>
      </c>
      <c r="H67">
        <v>41.810478500000002</v>
      </c>
      <c r="I67">
        <v>41.8810314172839</v>
      </c>
      <c r="J67">
        <v>41.965654000000001</v>
      </c>
    </row>
    <row r="68" spans="4:10" x14ac:dyDescent="0.45">
      <c r="D68" t="s">
        <v>87</v>
      </c>
      <c r="E68">
        <v>-87.6592968333333</v>
      </c>
      <c r="F68">
        <v>-87.631009990966703</v>
      </c>
      <c r="G68">
        <v>-87.5970296666667</v>
      </c>
      <c r="H68">
        <v>41.820482499999997</v>
      </c>
      <c r="I68">
        <v>41.926252132595003</v>
      </c>
      <c r="J68">
        <v>41.979336666666697</v>
      </c>
    </row>
    <row r="71" spans="4:10" x14ac:dyDescent="0.45">
      <c r="D71" t="s">
        <v>114</v>
      </c>
    </row>
    <row r="73" spans="4:10" x14ac:dyDescent="0.45">
      <c r="D73" t="s">
        <v>112</v>
      </c>
      <c r="E73" t="s">
        <v>104</v>
      </c>
      <c r="F73" t="s">
        <v>105</v>
      </c>
      <c r="G73" t="s">
        <v>106</v>
      </c>
      <c r="H73" t="s">
        <v>107</v>
      </c>
      <c r="I73" t="s">
        <v>108</v>
      </c>
      <c r="J73" t="s">
        <v>109</v>
      </c>
    </row>
    <row r="74" spans="4:10" x14ac:dyDescent="0.45">
      <c r="D74" s="7" t="s">
        <v>80</v>
      </c>
      <c r="E74">
        <v>-87.677922166666704</v>
      </c>
      <c r="F74">
        <v>-87.631571221766507</v>
      </c>
      <c r="G74">
        <v>-87.616857833333299</v>
      </c>
      <c r="H74">
        <v>41.869804500000001</v>
      </c>
      <c r="I74">
        <v>41.902819473117098</v>
      </c>
      <c r="J74">
        <v>41.945731281999997</v>
      </c>
    </row>
    <row r="75" spans="4:10" x14ac:dyDescent="0.45">
      <c r="D75" t="s">
        <v>91</v>
      </c>
      <c r="E75">
        <v>-87.6963333333333</v>
      </c>
      <c r="F75">
        <v>-87.641167848446898</v>
      </c>
      <c r="G75">
        <v>-87.621697499999996</v>
      </c>
      <c r="H75">
        <v>41.8295593333333</v>
      </c>
      <c r="I75">
        <v>41.882049585918402</v>
      </c>
      <c r="J75">
        <v>41.9137943333333</v>
      </c>
    </row>
    <row r="76" spans="4:10" x14ac:dyDescent="0.45">
      <c r="D76" t="s">
        <v>90</v>
      </c>
      <c r="E76">
        <v>-87.735541166666707</v>
      </c>
      <c r="F76">
        <v>-87.641267149520502</v>
      </c>
      <c r="G76">
        <v>-87.621340500000002</v>
      </c>
      <c r="H76">
        <v>41.873212000000002</v>
      </c>
      <c r="I76">
        <v>41.883405195810802</v>
      </c>
      <c r="J76">
        <v>41.9461953333333</v>
      </c>
    </row>
    <row r="77" spans="4:10" x14ac:dyDescent="0.45">
      <c r="D77" s="7" t="s">
        <v>86</v>
      </c>
      <c r="E77">
        <v>-87.807157166666698</v>
      </c>
      <c r="F77">
        <v>-87.626864205891593</v>
      </c>
      <c r="G77">
        <v>-87.577533166666697</v>
      </c>
      <c r="H77">
        <v>41.7874323333333</v>
      </c>
      <c r="I77">
        <v>41.911676957740902</v>
      </c>
      <c r="J77">
        <v>41.978084500000001</v>
      </c>
    </row>
    <row r="78" spans="4:10" x14ac:dyDescent="0.45">
      <c r="D78" t="s">
        <v>88</v>
      </c>
      <c r="E78">
        <v>-87.607017166666694</v>
      </c>
      <c r="F78">
        <v>-87.6010719960762</v>
      </c>
      <c r="G78">
        <v>-87.556669499999998</v>
      </c>
      <c r="H78">
        <v>41.760185333333297</v>
      </c>
      <c r="I78">
        <v>41.785187020696</v>
      </c>
      <c r="J78">
        <v>41.836026500000003</v>
      </c>
    </row>
    <row r="79" spans="4:10" x14ac:dyDescent="0.45">
      <c r="D79" t="s">
        <v>83</v>
      </c>
      <c r="E79">
        <v>-87.663612833333303</v>
      </c>
      <c r="F79">
        <v>-87.638493440878193</v>
      </c>
      <c r="G79">
        <v>-87.624183000000002</v>
      </c>
      <c r="H79">
        <v>41.882330666666697</v>
      </c>
      <c r="I79">
        <v>41.889215680125702</v>
      </c>
      <c r="J79">
        <v>41.910948333333302</v>
      </c>
    </row>
    <row r="80" spans="4:10" x14ac:dyDescent="0.45">
      <c r="D80" s="7" t="s">
        <v>81</v>
      </c>
      <c r="E80">
        <v>-87.677306833333304</v>
      </c>
      <c r="F80">
        <v>-87.626852508087396</v>
      </c>
      <c r="G80">
        <v>-87.613480999999993</v>
      </c>
      <c r="H80">
        <v>41.872598666666697</v>
      </c>
      <c r="I80">
        <v>41.911701714302701</v>
      </c>
      <c r="J80">
        <v>41.967400833333301</v>
      </c>
    </row>
    <row r="81" spans="3:10" x14ac:dyDescent="0.45">
      <c r="D81" s="7" t="s">
        <v>89</v>
      </c>
      <c r="E81">
        <v>-87.617683666666693</v>
      </c>
      <c r="F81">
        <v>-87.599932666016997</v>
      </c>
      <c r="G81">
        <v>-87.581274166666702</v>
      </c>
      <c r="H81">
        <v>41.786245166666703</v>
      </c>
      <c r="I81">
        <v>41.791586754239702</v>
      </c>
      <c r="J81">
        <v>41.895543469489901</v>
      </c>
    </row>
    <row r="82" spans="3:10" x14ac:dyDescent="0.45">
      <c r="D82" t="s">
        <v>82</v>
      </c>
      <c r="E82">
        <v>-87.766105833333299</v>
      </c>
      <c r="F82">
        <v>-87.634821509684997</v>
      </c>
      <c r="G82">
        <v>-87.622797000000006</v>
      </c>
      <c r="H82">
        <v>41.880052999999997</v>
      </c>
      <c r="I82">
        <v>41.912056156057197</v>
      </c>
      <c r="J82">
        <v>41.967799833333302</v>
      </c>
    </row>
    <row r="83" spans="3:10" x14ac:dyDescent="0.45">
      <c r="D83" s="7" t="s">
        <v>85</v>
      </c>
      <c r="E83">
        <v>-87.679870333333298</v>
      </c>
      <c r="F83">
        <v>-87.634528363751699</v>
      </c>
      <c r="G83">
        <v>-87.620380166666706</v>
      </c>
      <c r="H83">
        <v>41.877645000000001</v>
      </c>
      <c r="I83">
        <v>41.903085931457902</v>
      </c>
      <c r="J83">
        <v>41.964617333333301</v>
      </c>
    </row>
    <row r="86" spans="3:10" x14ac:dyDescent="0.45">
      <c r="D86" t="s">
        <v>113</v>
      </c>
    </row>
    <row r="88" spans="3:10" x14ac:dyDescent="0.45">
      <c r="D88" t="s">
        <v>112</v>
      </c>
      <c r="E88" t="s">
        <v>104</v>
      </c>
      <c r="F88" t="s">
        <v>105</v>
      </c>
      <c r="G88" t="s">
        <v>106</v>
      </c>
      <c r="H88" t="s">
        <v>107</v>
      </c>
      <c r="I88" t="s">
        <v>108</v>
      </c>
      <c r="J88" t="s">
        <v>109</v>
      </c>
    </row>
    <row r="89" spans="3:10" x14ac:dyDescent="0.45">
      <c r="C89" s="8"/>
      <c r="D89" s="7" t="s">
        <v>80</v>
      </c>
      <c r="E89">
        <v>-87.677922166666704</v>
      </c>
      <c r="F89">
        <v>-87.631571221766507</v>
      </c>
      <c r="G89">
        <v>-87.616857833333299</v>
      </c>
      <c r="H89">
        <v>41.869804500000001</v>
      </c>
      <c r="I89">
        <v>41.902819473117098</v>
      </c>
      <c r="J89">
        <v>41.945731281999997</v>
      </c>
    </row>
    <row r="90" spans="3:10" x14ac:dyDescent="0.45">
      <c r="C90" s="8"/>
      <c r="D90" t="s">
        <v>97</v>
      </c>
      <c r="E90">
        <v>-87.648128333333304</v>
      </c>
      <c r="F90">
        <v>-87.616736214385099</v>
      </c>
      <c r="G90">
        <v>-87.581108166666695</v>
      </c>
      <c r="H90">
        <v>41.800463166666702</v>
      </c>
      <c r="I90">
        <v>41.880990594205301</v>
      </c>
      <c r="J90">
        <v>41.967612833333298</v>
      </c>
    </row>
    <row r="91" spans="3:10" x14ac:dyDescent="0.45">
      <c r="C91" s="8"/>
      <c r="D91" s="7" t="s">
        <v>86</v>
      </c>
      <c r="E91">
        <v>-87.807157166666698</v>
      </c>
      <c r="F91">
        <v>-87.626864205891593</v>
      </c>
      <c r="G91">
        <v>-87.577533166666697</v>
      </c>
      <c r="H91">
        <v>41.7874323333333</v>
      </c>
      <c r="I91">
        <v>41.911676957740902</v>
      </c>
      <c r="J91">
        <v>41.978084500000001</v>
      </c>
    </row>
    <row r="92" spans="3:10" x14ac:dyDescent="0.45">
      <c r="D92" s="7" t="s">
        <v>81</v>
      </c>
      <c r="E92">
        <v>-87.677306833333304</v>
      </c>
      <c r="F92">
        <v>-87.626852508087396</v>
      </c>
      <c r="G92">
        <v>-87.613480999999993</v>
      </c>
      <c r="H92">
        <v>41.872598666666697</v>
      </c>
      <c r="I92">
        <v>41.911701714302701</v>
      </c>
      <c r="J92">
        <v>41.967400833333301</v>
      </c>
    </row>
    <row r="93" spans="3:10" x14ac:dyDescent="0.45">
      <c r="C93" s="8"/>
      <c r="D93" t="s">
        <v>95</v>
      </c>
      <c r="E93">
        <v>-87.697993999999994</v>
      </c>
      <c r="F93">
        <v>-87.623779790614705</v>
      </c>
      <c r="G93">
        <v>-87.586553833333298</v>
      </c>
      <c r="H93">
        <v>41.8085703333333</v>
      </c>
      <c r="I93">
        <v>41.901022578122799</v>
      </c>
      <c r="J93">
        <v>42.0045346666667</v>
      </c>
    </row>
    <row r="94" spans="3:10" x14ac:dyDescent="0.45">
      <c r="C94" s="8"/>
      <c r="D94" t="s">
        <v>94</v>
      </c>
      <c r="E94">
        <v>-87.785196303999996</v>
      </c>
      <c r="F94">
        <v>-87.624083073366904</v>
      </c>
      <c r="G94">
        <v>-87.586965000000006</v>
      </c>
      <c r="H94">
        <v>41.808864</v>
      </c>
      <c r="I94">
        <v>41.881118656702398</v>
      </c>
      <c r="J94">
        <v>41.960152833333296</v>
      </c>
    </row>
    <row r="95" spans="3:10" x14ac:dyDescent="0.45">
      <c r="C95" s="8"/>
      <c r="D95" t="s">
        <v>96</v>
      </c>
      <c r="E95">
        <v>-87.778867500000004</v>
      </c>
      <c r="F95">
        <v>-87.615400340673702</v>
      </c>
      <c r="G95">
        <v>-87.588550333333302</v>
      </c>
      <c r="H95">
        <v>41.8080298333333</v>
      </c>
      <c r="I95">
        <v>41.867248133655202</v>
      </c>
      <c r="J95">
        <v>41.967953833333297</v>
      </c>
    </row>
    <row r="96" spans="3:10" x14ac:dyDescent="0.45">
      <c r="C96" s="8"/>
      <c r="D96" t="s">
        <v>84</v>
      </c>
      <c r="E96">
        <v>-87.785267000000005</v>
      </c>
      <c r="F96">
        <v>-87.6121497555052</v>
      </c>
      <c r="G96">
        <v>-87.585988999999998</v>
      </c>
      <c r="H96">
        <v>41.771636166666703</v>
      </c>
      <c r="I96">
        <v>41.892238479620197</v>
      </c>
      <c r="J96">
        <v>41.9687141666667</v>
      </c>
    </row>
    <row r="97" spans="3:10" x14ac:dyDescent="0.45">
      <c r="C97" s="8"/>
      <c r="D97" s="7" t="s">
        <v>89</v>
      </c>
      <c r="E97">
        <v>-87.617683666666693</v>
      </c>
      <c r="F97">
        <v>-87.599932666016997</v>
      </c>
      <c r="G97">
        <v>-87.581274166666702</v>
      </c>
      <c r="H97">
        <v>41.786245166666703</v>
      </c>
      <c r="I97">
        <v>41.791586754239702</v>
      </c>
      <c r="J97">
        <v>41.895543469489901</v>
      </c>
    </row>
    <row r="98" spans="3:10" x14ac:dyDescent="0.45">
      <c r="C98" s="8"/>
      <c r="D98" s="7" t="s">
        <v>85</v>
      </c>
      <c r="E98">
        <v>-87.679870333333298</v>
      </c>
      <c r="F98">
        <v>-87.634528363751699</v>
      </c>
      <c r="G98">
        <v>-87.620380166666706</v>
      </c>
      <c r="H98">
        <v>41.877645000000001</v>
      </c>
      <c r="I98">
        <v>41.903085931457902</v>
      </c>
      <c r="J98">
        <v>41.964617333333301</v>
      </c>
    </row>
  </sheetData>
  <sortState ref="D52:D66">
    <sortCondition ref="D52:D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D42" sqref="D42"/>
    </sheetView>
  </sheetViews>
  <sheetFormatPr defaultRowHeight="14.25" x14ac:dyDescent="0.45"/>
  <cols>
    <col min="1" max="1" width="36.1328125" customWidth="1"/>
    <col min="4" max="4" width="14.1328125" customWidth="1"/>
  </cols>
  <sheetData>
    <row r="1" spans="1:5" x14ac:dyDescent="0.45">
      <c r="A1" t="s">
        <v>112</v>
      </c>
      <c r="B1" t="s">
        <v>117</v>
      </c>
      <c r="C1" t="s">
        <v>118</v>
      </c>
      <c r="D1" t="s">
        <v>119</v>
      </c>
      <c r="E1" t="s">
        <v>123</v>
      </c>
    </row>
    <row r="2" spans="1:5" x14ac:dyDescent="0.45">
      <c r="A2" t="s">
        <v>80</v>
      </c>
      <c r="B2">
        <v>-87.631571221766507</v>
      </c>
      <c r="C2">
        <v>41.902819473117098</v>
      </c>
      <c r="D2" t="s">
        <v>120</v>
      </c>
      <c r="E2" t="s">
        <v>124</v>
      </c>
    </row>
    <row r="3" spans="1:5" x14ac:dyDescent="0.45">
      <c r="A3" t="s">
        <v>80</v>
      </c>
      <c r="B3">
        <v>-87.631571221766507</v>
      </c>
      <c r="C3">
        <v>41.902819473117098</v>
      </c>
      <c r="D3" t="s">
        <v>121</v>
      </c>
      <c r="E3" t="s">
        <v>124</v>
      </c>
    </row>
    <row r="4" spans="1:5" x14ac:dyDescent="0.45">
      <c r="A4" t="s">
        <v>80</v>
      </c>
      <c r="B4">
        <v>-87.631571221766507</v>
      </c>
      <c r="C4">
        <v>41.902819473117098</v>
      </c>
      <c r="D4" t="s">
        <v>120</v>
      </c>
      <c r="E4" t="s">
        <v>126</v>
      </c>
    </row>
    <row r="5" spans="1:5" x14ac:dyDescent="0.45">
      <c r="A5" t="s">
        <v>80</v>
      </c>
      <c r="B5">
        <v>-87.631571221766507</v>
      </c>
      <c r="C5">
        <v>41.902819473117098</v>
      </c>
      <c r="D5" t="s">
        <v>121</v>
      </c>
      <c r="E5" t="s">
        <v>126</v>
      </c>
    </row>
    <row r="6" spans="1:5" x14ac:dyDescent="0.45">
      <c r="A6" t="s">
        <v>91</v>
      </c>
      <c r="B6">
        <v>-87.641167848446898</v>
      </c>
      <c r="C6">
        <v>41.882049585918402</v>
      </c>
      <c r="D6" t="s">
        <v>121</v>
      </c>
      <c r="E6" t="s">
        <v>126</v>
      </c>
    </row>
    <row r="7" spans="1:5" x14ac:dyDescent="0.45">
      <c r="A7" t="s">
        <v>90</v>
      </c>
      <c r="B7">
        <v>-87.641267149520502</v>
      </c>
      <c r="C7">
        <v>41.883405195810802</v>
      </c>
      <c r="D7" t="s">
        <v>121</v>
      </c>
      <c r="E7" t="s">
        <v>124</v>
      </c>
    </row>
    <row r="8" spans="1:5" x14ac:dyDescent="0.45">
      <c r="A8" t="s">
        <v>90</v>
      </c>
      <c r="B8">
        <v>-87.641267149520502</v>
      </c>
      <c r="C8">
        <v>41.883405195810802</v>
      </c>
      <c r="D8" t="s">
        <v>121</v>
      </c>
      <c r="E8" t="s">
        <v>126</v>
      </c>
    </row>
    <row r="9" spans="1:5" x14ac:dyDescent="0.45">
      <c r="A9" t="s">
        <v>97</v>
      </c>
      <c r="B9">
        <v>-87.631571221766507</v>
      </c>
      <c r="C9">
        <v>41.902819473117098</v>
      </c>
      <c r="D9" t="s">
        <v>120</v>
      </c>
      <c r="E9" t="s">
        <v>124</v>
      </c>
    </row>
    <row r="10" spans="1:5" x14ac:dyDescent="0.45">
      <c r="A10" t="s">
        <v>97</v>
      </c>
      <c r="B10">
        <v>-87.616736214385099</v>
      </c>
      <c r="C10">
        <v>41.880990594205301</v>
      </c>
      <c r="D10" t="s">
        <v>120</v>
      </c>
      <c r="E10" t="s">
        <v>126</v>
      </c>
    </row>
    <row r="11" spans="1:5" x14ac:dyDescent="0.45">
      <c r="A11" t="s">
        <v>86</v>
      </c>
      <c r="B11">
        <v>-87.626864205891593</v>
      </c>
      <c r="C11">
        <v>41.911676957740902</v>
      </c>
      <c r="D11" t="s">
        <v>121</v>
      </c>
      <c r="E11" t="s">
        <v>124</v>
      </c>
    </row>
    <row r="12" spans="1:5" x14ac:dyDescent="0.45">
      <c r="A12" t="s">
        <v>86</v>
      </c>
      <c r="B12">
        <v>-87.626864205891593</v>
      </c>
      <c r="C12">
        <v>41.911676957740902</v>
      </c>
      <c r="D12" t="s">
        <v>120</v>
      </c>
      <c r="E12" t="s">
        <v>126</v>
      </c>
    </row>
    <row r="13" spans="1:5" x14ac:dyDescent="0.45">
      <c r="A13" t="s">
        <v>86</v>
      </c>
      <c r="B13">
        <v>-87.626864205891593</v>
      </c>
      <c r="C13">
        <v>41.911676957740902</v>
      </c>
      <c r="D13" t="s">
        <v>121</v>
      </c>
      <c r="E13" t="s">
        <v>126</v>
      </c>
    </row>
    <row r="14" spans="1:5" x14ac:dyDescent="0.45">
      <c r="A14" t="s">
        <v>88</v>
      </c>
      <c r="B14">
        <v>-87.6010719960762</v>
      </c>
      <c r="C14">
        <v>41.785187020696</v>
      </c>
      <c r="D14" t="s">
        <v>121</v>
      </c>
      <c r="E14" t="s">
        <v>124</v>
      </c>
    </row>
    <row r="15" spans="1:5" x14ac:dyDescent="0.45">
      <c r="A15" t="s">
        <v>88</v>
      </c>
      <c r="B15">
        <v>-87.6010719960762</v>
      </c>
      <c r="C15">
        <v>41.785187020696</v>
      </c>
      <c r="D15" t="s">
        <v>121</v>
      </c>
      <c r="E15" t="s">
        <v>126</v>
      </c>
    </row>
    <row r="16" spans="1:5" x14ac:dyDescent="0.45">
      <c r="A16" t="s">
        <v>83</v>
      </c>
      <c r="B16">
        <v>-87.638493440878193</v>
      </c>
      <c r="C16">
        <v>41.889215680125702</v>
      </c>
      <c r="D16" t="s">
        <v>121</v>
      </c>
      <c r="E16" t="s">
        <v>124</v>
      </c>
    </row>
    <row r="17" spans="1:5" x14ac:dyDescent="0.45">
      <c r="A17" t="s">
        <v>83</v>
      </c>
      <c r="B17">
        <v>-87.638493440878193</v>
      </c>
      <c r="C17">
        <v>41.889215680125702</v>
      </c>
      <c r="D17" t="s">
        <v>121</v>
      </c>
      <c r="E17" t="s">
        <v>126</v>
      </c>
    </row>
    <row r="18" spans="1:5" x14ac:dyDescent="0.45">
      <c r="A18" t="s">
        <v>93</v>
      </c>
      <c r="B18">
        <v>-87.616761998941598</v>
      </c>
      <c r="C18">
        <v>41.8810314172839</v>
      </c>
      <c r="D18" t="s">
        <v>120</v>
      </c>
      <c r="E18" t="s">
        <v>124</v>
      </c>
    </row>
    <row r="19" spans="1:5" x14ac:dyDescent="0.45">
      <c r="A19" t="s">
        <v>81</v>
      </c>
      <c r="B19">
        <v>-87.626852508087396</v>
      </c>
      <c r="C19">
        <v>41.911701714302701</v>
      </c>
      <c r="D19" t="s">
        <v>120</v>
      </c>
      <c r="E19" t="s">
        <v>124</v>
      </c>
    </row>
    <row r="20" spans="1:5" x14ac:dyDescent="0.45">
      <c r="A20" t="s">
        <v>81</v>
      </c>
      <c r="B20">
        <v>-87.626852508087396</v>
      </c>
      <c r="C20">
        <v>41.911701714302701</v>
      </c>
      <c r="D20" t="s">
        <v>121</v>
      </c>
      <c r="E20" t="s">
        <v>124</v>
      </c>
    </row>
    <row r="21" spans="1:5" x14ac:dyDescent="0.45">
      <c r="A21" t="s">
        <v>81</v>
      </c>
      <c r="B21">
        <v>-87.626852508087396</v>
      </c>
      <c r="C21">
        <v>41.911701714302701</v>
      </c>
      <c r="D21" t="s">
        <v>120</v>
      </c>
      <c r="E21" t="s">
        <v>126</v>
      </c>
    </row>
    <row r="22" spans="1:5" x14ac:dyDescent="0.45">
      <c r="A22" t="s">
        <v>81</v>
      </c>
      <c r="B22">
        <v>-87.626852508087396</v>
      </c>
      <c r="C22">
        <v>41.911701714302701</v>
      </c>
      <c r="D22" t="s">
        <v>121</v>
      </c>
      <c r="E22" t="s">
        <v>126</v>
      </c>
    </row>
    <row r="23" spans="1:5" x14ac:dyDescent="0.45">
      <c r="A23" t="s">
        <v>95</v>
      </c>
      <c r="B23">
        <v>-87.623779790614705</v>
      </c>
      <c r="C23">
        <v>41.901022578122799</v>
      </c>
      <c r="D23" t="s">
        <v>120</v>
      </c>
      <c r="E23" t="s">
        <v>124</v>
      </c>
    </row>
    <row r="24" spans="1:5" x14ac:dyDescent="0.45">
      <c r="A24" t="s">
        <v>95</v>
      </c>
      <c r="B24">
        <v>-87.623779790614705</v>
      </c>
      <c r="C24">
        <v>41.901022578122799</v>
      </c>
      <c r="D24" t="s">
        <v>120</v>
      </c>
      <c r="E24" t="s">
        <v>126</v>
      </c>
    </row>
    <row r="25" spans="1:5" x14ac:dyDescent="0.45">
      <c r="A25" t="s">
        <v>94</v>
      </c>
      <c r="B25">
        <v>-87.624083073366904</v>
      </c>
      <c r="C25">
        <v>41.881118656702398</v>
      </c>
      <c r="D25" t="s">
        <v>120</v>
      </c>
      <c r="E25" t="s">
        <v>124</v>
      </c>
    </row>
    <row r="26" spans="1:5" x14ac:dyDescent="0.45">
      <c r="A26" t="s">
        <v>94</v>
      </c>
      <c r="B26">
        <v>-87.624083073366904</v>
      </c>
      <c r="C26">
        <v>41.881118656702398</v>
      </c>
      <c r="D26" t="s">
        <v>120</v>
      </c>
      <c r="E26" t="s">
        <v>126</v>
      </c>
    </row>
    <row r="27" spans="1:5" x14ac:dyDescent="0.45">
      <c r="A27" t="s">
        <v>96</v>
      </c>
      <c r="B27">
        <v>-87.615400340673702</v>
      </c>
      <c r="C27">
        <v>41.867248133655202</v>
      </c>
      <c r="D27" t="s">
        <v>120</v>
      </c>
      <c r="E27" t="s">
        <v>124</v>
      </c>
    </row>
    <row r="28" spans="1:5" x14ac:dyDescent="0.45">
      <c r="A28" t="s">
        <v>96</v>
      </c>
      <c r="B28">
        <v>-87.615400340673702</v>
      </c>
      <c r="C28">
        <v>41.867248133655202</v>
      </c>
      <c r="D28" t="s">
        <v>120</v>
      </c>
      <c r="E28" t="s">
        <v>126</v>
      </c>
    </row>
    <row r="29" spans="1:5" x14ac:dyDescent="0.45">
      <c r="A29" t="s">
        <v>84</v>
      </c>
      <c r="B29">
        <v>-87.6121497555052</v>
      </c>
      <c r="C29">
        <v>41.892238479620197</v>
      </c>
      <c r="D29" t="s">
        <v>120</v>
      </c>
      <c r="E29" t="s">
        <v>124</v>
      </c>
    </row>
    <row r="30" spans="1:5" x14ac:dyDescent="0.45">
      <c r="A30" t="s">
        <v>84</v>
      </c>
      <c r="B30">
        <v>-87.6121497555052</v>
      </c>
      <c r="C30">
        <v>41.892238479620197</v>
      </c>
      <c r="D30" t="s">
        <v>121</v>
      </c>
      <c r="E30" t="s">
        <v>124</v>
      </c>
    </row>
    <row r="31" spans="1:5" x14ac:dyDescent="0.45">
      <c r="A31" t="s">
        <v>84</v>
      </c>
      <c r="B31">
        <v>-87.6121497555052</v>
      </c>
      <c r="C31">
        <v>41.892238479620197</v>
      </c>
      <c r="D31" t="s">
        <v>120</v>
      </c>
      <c r="E31" t="s">
        <v>126</v>
      </c>
    </row>
    <row r="32" spans="1:5" x14ac:dyDescent="0.45">
      <c r="A32" t="s">
        <v>87</v>
      </c>
      <c r="B32">
        <v>-87.631009990966703</v>
      </c>
      <c r="C32">
        <v>41.926252132595003</v>
      </c>
      <c r="D32" t="s">
        <v>120</v>
      </c>
      <c r="E32" t="s">
        <v>124</v>
      </c>
    </row>
    <row r="33" spans="1:5" x14ac:dyDescent="0.45">
      <c r="A33" t="s">
        <v>89</v>
      </c>
      <c r="B33">
        <v>-87.599932666016997</v>
      </c>
      <c r="C33">
        <v>41.791586754239702</v>
      </c>
      <c r="D33" t="s">
        <v>121</v>
      </c>
      <c r="E33" t="s">
        <v>124</v>
      </c>
    </row>
    <row r="34" spans="1:5" x14ac:dyDescent="0.45">
      <c r="A34" t="s">
        <v>89</v>
      </c>
      <c r="B34">
        <v>-87.599932666016997</v>
      </c>
      <c r="C34">
        <v>41.791586754239702</v>
      </c>
      <c r="D34" t="s">
        <v>120</v>
      </c>
      <c r="E34" t="s">
        <v>126</v>
      </c>
    </row>
    <row r="35" spans="1:5" x14ac:dyDescent="0.45">
      <c r="A35" t="s">
        <v>89</v>
      </c>
      <c r="B35">
        <v>-87.599932666016997</v>
      </c>
      <c r="C35">
        <v>41.791586754239702</v>
      </c>
      <c r="D35" t="s">
        <v>121</v>
      </c>
      <c r="E35" t="s">
        <v>126</v>
      </c>
    </row>
    <row r="36" spans="1:5" x14ac:dyDescent="0.45">
      <c r="A36" t="s">
        <v>82</v>
      </c>
      <c r="B36">
        <v>-87.634821509684997</v>
      </c>
      <c r="C36">
        <v>41.912056156057197</v>
      </c>
      <c r="D36" t="s">
        <v>120</v>
      </c>
      <c r="E36" t="s">
        <v>124</v>
      </c>
    </row>
    <row r="37" spans="1:5" x14ac:dyDescent="0.45">
      <c r="A37" t="s">
        <v>82</v>
      </c>
      <c r="B37">
        <v>-87.634821509684997</v>
      </c>
      <c r="C37">
        <v>41.912056156057197</v>
      </c>
      <c r="D37" t="s">
        <v>121</v>
      </c>
      <c r="E37" t="s">
        <v>124</v>
      </c>
    </row>
    <row r="38" spans="1:5" x14ac:dyDescent="0.45">
      <c r="A38" t="s">
        <v>82</v>
      </c>
      <c r="B38">
        <v>-87.634821509684997</v>
      </c>
      <c r="C38">
        <v>41.912056156057197</v>
      </c>
      <c r="D38" t="s">
        <v>121</v>
      </c>
      <c r="E38" t="s">
        <v>126</v>
      </c>
    </row>
    <row r="39" spans="1:5" x14ac:dyDescent="0.45">
      <c r="A39" t="s">
        <v>85</v>
      </c>
      <c r="B39">
        <v>-87.634528363751699</v>
      </c>
      <c r="C39">
        <v>41.903085931457902</v>
      </c>
      <c r="D39" t="s">
        <v>121</v>
      </c>
      <c r="E39" t="s">
        <v>124</v>
      </c>
    </row>
    <row r="40" spans="1:5" x14ac:dyDescent="0.45">
      <c r="A40" t="s">
        <v>85</v>
      </c>
      <c r="B40">
        <v>-87.634528363751699</v>
      </c>
      <c r="C40">
        <v>41.903085931457902</v>
      </c>
      <c r="D40" t="s">
        <v>120</v>
      </c>
      <c r="E40" t="s">
        <v>126</v>
      </c>
    </row>
    <row r="41" spans="1:5" x14ac:dyDescent="0.45">
      <c r="A41" t="s">
        <v>85</v>
      </c>
      <c r="B41">
        <v>-87.634528363751699</v>
      </c>
      <c r="C41">
        <v>41.903085931457902</v>
      </c>
      <c r="D41" t="s">
        <v>121</v>
      </c>
      <c r="E41" t="s">
        <v>126</v>
      </c>
    </row>
  </sheetData>
  <sortState ref="A4:E39">
    <sortCondition ref="A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38" workbookViewId="0">
      <selection activeCell="H52" sqref="H52"/>
    </sheetView>
  </sheetViews>
  <sheetFormatPr defaultRowHeight="14.25" x14ac:dyDescent="0.45"/>
  <cols>
    <col min="4" max="4" width="15.59765625" customWidth="1"/>
    <col min="10" max="10" width="15.59765625" customWidth="1"/>
  </cols>
  <sheetData>
    <row r="1" spans="1:13" x14ac:dyDescent="0.45">
      <c r="B1" t="s">
        <v>127</v>
      </c>
    </row>
    <row r="3" spans="1:13" x14ac:dyDescent="0.45">
      <c r="B3" t="s">
        <v>45</v>
      </c>
      <c r="C3" t="s">
        <v>131</v>
      </c>
      <c r="D3" t="s">
        <v>132</v>
      </c>
      <c r="F3" t="s">
        <v>133</v>
      </c>
      <c r="H3" t="s">
        <v>57</v>
      </c>
      <c r="K3" t="s">
        <v>13</v>
      </c>
      <c r="L3" t="s">
        <v>14</v>
      </c>
      <c r="M3" t="s">
        <v>57</v>
      </c>
    </row>
    <row r="4" spans="1:13" x14ac:dyDescent="0.45">
      <c r="A4" t="s">
        <v>68</v>
      </c>
      <c r="B4" s="5">
        <v>44348</v>
      </c>
      <c r="C4" t="s">
        <v>13</v>
      </c>
      <c r="D4" t="s">
        <v>128</v>
      </c>
      <c r="E4">
        <v>187420</v>
      </c>
      <c r="F4" s="1">
        <f>E4/$H$6</f>
        <v>0.61597013159451541</v>
      </c>
      <c r="J4" t="s">
        <v>128</v>
      </c>
      <c r="K4">
        <f>E4+E9+E14+E19+E24+E29+E34+E39+E44+E49+E54+E59</f>
        <v>1231697</v>
      </c>
      <c r="L4">
        <f>K7</f>
        <v>1977879</v>
      </c>
      <c r="M4">
        <f>SUM(K4:L4)</f>
        <v>3209576</v>
      </c>
    </row>
    <row r="5" spans="1:13" x14ac:dyDescent="0.45">
      <c r="B5" s="5">
        <v>44348</v>
      </c>
      <c r="C5" t="s">
        <v>13</v>
      </c>
      <c r="D5" t="s">
        <v>129</v>
      </c>
      <c r="E5">
        <v>51716</v>
      </c>
      <c r="F5" s="1">
        <f t="shared" ref="F5:F6" si="0">E5/$H$6</f>
        <v>0.16996858033049811</v>
      </c>
      <c r="J5" t="s">
        <v>129</v>
      </c>
      <c r="K5">
        <f>E5+E10+E15+E20+E25+E30+E35+E40+E45+E50+E55+E60</f>
        <v>273552</v>
      </c>
      <c r="M5">
        <f t="shared" ref="M5:M6" si="1">SUM(K5:L5)</f>
        <v>273552</v>
      </c>
    </row>
    <row r="6" spans="1:13" x14ac:dyDescent="0.45">
      <c r="B6" s="5">
        <v>44348</v>
      </c>
      <c r="C6" t="s">
        <v>13</v>
      </c>
      <c r="D6" t="s">
        <v>130</v>
      </c>
      <c r="E6">
        <v>65132</v>
      </c>
      <c r="F6" s="1">
        <f t="shared" si="0"/>
        <v>0.21406128807498653</v>
      </c>
      <c r="H6">
        <f>SUM(E4:E6)</f>
        <v>304268</v>
      </c>
      <c r="J6" t="s">
        <v>130</v>
      </c>
      <c r="K6">
        <f>E6+E11+E16+E21+E26+E31+E36+E41+E46+E51+E56+E61</f>
        <v>514477</v>
      </c>
      <c r="L6">
        <f>K8</f>
        <v>670352</v>
      </c>
      <c r="M6">
        <f t="shared" si="1"/>
        <v>1184829</v>
      </c>
    </row>
    <row r="7" spans="1:13" x14ac:dyDescent="0.45">
      <c r="B7" s="5">
        <v>44348</v>
      </c>
      <c r="C7" t="s">
        <v>14</v>
      </c>
      <c r="D7" t="s">
        <v>128</v>
      </c>
      <c r="E7">
        <v>246363</v>
      </c>
      <c r="F7" s="1">
        <f>E7/$H$8</f>
        <v>0.80882154992695221</v>
      </c>
      <c r="K7">
        <f>E7+E12+E17+E22+E27+E32+E37+E42+E47+E52+E57+E62</f>
        <v>1977879</v>
      </c>
      <c r="M7">
        <f>SUM(M4:M6)</f>
        <v>4667957</v>
      </c>
    </row>
    <row r="8" spans="1:13" x14ac:dyDescent="0.45">
      <c r="B8" s="5">
        <v>44348</v>
      </c>
      <c r="C8" t="s">
        <v>14</v>
      </c>
      <c r="D8" t="s">
        <v>130</v>
      </c>
      <c r="E8">
        <v>58232</v>
      </c>
      <c r="F8" s="1">
        <f>E8/$H$8</f>
        <v>0.19117845007304782</v>
      </c>
      <c r="H8">
        <f>SUM(E7:E8)</f>
        <v>304595</v>
      </c>
      <c r="K8">
        <f>E8+E13+E18+E23+E28+E33+E38+E43+E48+E53+E58+E63</f>
        <v>670352</v>
      </c>
    </row>
    <row r="9" spans="1:13" x14ac:dyDescent="0.45">
      <c r="A9" t="s">
        <v>69</v>
      </c>
      <c r="B9" s="5">
        <v>44378</v>
      </c>
      <c r="C9" t="s">
        <v>13</v>
      </c>
      <c r="D9" t="s">
        <v>128</v>
      </c>
      <c r="E9">
        <v>240558</v>
      </c>
      <c r="F9" s="1">
        <f>E9/$H$11</f>
        <v>0.65104534567450167</v>
      </c>
    </row>
    <row r="10" spans="1:13" x14ac:dyDescent="0.45">
      <c r="B10" s="5">
        <v>44378</v>
      </c>
      <c r="C10" t="s">
        <v>13</v>
      </c>
      <c r="D10" t="s">
        <v>129</v>
      </c>
      <c r="E10">
        <v>57698</v>
      </c>
      <c r="F10" s="1">
        <f t="shared" ref="F10:F11" si="2">E10/$H$11</f>
        <v>0.15615366919714746</v>
      </c>
      <c r="J10" t="s">
        <v>57</v>
      </c>
      <c r="K10">
        <f>SUM(K4:K6)</f>
        <v>2019726</v>
      </c>
      <c r="L10">
        <f>SUM(L4:L6)</f>
        <v>2648231</v>
      </c>
      <c r="M10">
        <f>SUM(K10:L10)</f>
        <v>4667957</v>
      </c>
    </row>
    <row r="11" spans="1:13" x14ac:dyDescent="0.45">
      <c r="B11" s="5">
        <v>44378</v>
      </c>
      <c r="C11" t="s">
        <v>13</v>
      </c>
      <c r="D11" t="s">
        <v>130</v>
      </c>
      <c r="E11">
        <v>71239</v>
      </c>
      <c r="F11" s="1">
        <f t="shared" si="2"/>
        <v>0.19280098512835087</v>
      </c>
      <c r="H11">
        <f>SUM(E9:E11)</f>
        <v>369495</v>
      </c>
    </row>
    <row r="12" spans="1:13" x14ac:dyDescent="0.45">
      <c r="B12" s="5">
        <v>44378</v>
      </c>
      <c r="C12" t="s">
        <v>14</v>
      </c>
      <c r="D12" t="s">
        <v>128</v>
      </c>
      <c r="E12">
        <v>264975</v>
      </c>
      <c r="F12" s="1">
        <f>E12/$H$13</f>
        <v>0.82056689489868917</v>
      </c>
    </row>
    <row r="13" spans="1:13" x14ac:dyDescent="0.45">
      <c r="B13" s="5">
        <v>44378</v>
      </c>
      <c r="C13" t="s">
        <v>14</v>
      </c>
      <c r="D13" t="s">
        <v>130</v>
      </c>
      <c r="E13">
        <v>57942</v>
      </c>
      <c r="F13" s="1">
        <f>E13/$H$13</f>
        <v>0.17943310510131086</v>
      </c>
      <c r="H13">
        <f>SUM(E12:E13)</f>
        <v>322917</v>
      </c>
    </row>
    <row r="14" spans="1:13" x14ac:dyDescent="0.45">
      <c r="A14" t="s">
        <v>70</v>
      </c>
      <c r="B14" s="5">
        <v>44409</v>
      </c>
      <c r="C14" t="s">
        <v>13</v>
      </c>
      <c r="D14" t="s">
        <v>128</v>
      </c>
      <c r="E14">
        <v>229150</v>
      </c>
      <c r="F14" s="1">
        <f>E14/$H$16</f>
        <v>0.67091201873810569</v>
      </c>
    </row>
    <row r="15" spans="1:13" x14ac:dyDescent="0.45">
      <c r="B15" s="5">
        <v>44409</v>
      </c>
      <c r="C15" t="s">
        <v>13</v>
      </c>
      <c r="D15" t="s">
        <v>129</v>
      </c>
      <c r="E15">
        <v>45065</v>
      </c>
      <c r="F15" s="1">
        <f t="shared" ref="F15:F16" si="3">E15/$H$16</f>
        <v>0.13194261455131021</v>
      </c>
      <c r="K15" t="s">
        <v>13</v>
      </c>
      <c r="L15" t="s">
        <v>14</v>
      </c>
    </row>
    <row r="16" spans="1:13" x14ac:dyDescent="0.45">
      <c r="B16" s="5">
        <v>44409</v>
      </c>
      <c r="C16" t="s">
        <v>13</v>
      </c>
      <c r="D16" t="s">
        <v>130</v>
      </c>
      <c r="E16">
        <v>67335</v>
      </c>
      <c r="F16" s="1">
        <f t="shared" si="3"/>
        <v>0.19714536671058411</v>
      </c>
      <c r="H16">
        <f>SUM(E14:E16)</f>
        <v>341550</v>
      </c>
      <c r="J16" t="str">
        <f>J4</f>
        <v>classic_bike</v>
      </c>
      <c r="K16" s="1">
        <f>K4/K10</f>
        <v>0.60983371011711485</v>
      </c>
      <c r="L16" s="1">
        <f>L4/L10</f>
        <v>0.74686800358427952</v>
      </c>
    </row>
    <row r="17" spans="1:12" x14ac:dyDescent="0.45">
      <c r="B17" s="5">
        <v>44409</v>
      </c>
      <c r="C17" t="s">
        <v>14</v>
      </c>
      <c r="D17" t="s">
        <v>128</v>
      </c>
      <c r="E17">
        <v>272657</v>
      </c>
      <c r="F17" s="1">
        <f>E17/$H$18</f>
        <v>0.8189299669913469</v>
      </c>
      <c r="J17" t="str">
        <f>J6</f>
        <v>electric_bike</v>
      </c>
      <c r="K17" s="1">
        <f>K6/K10</f>
        <v>0.25472613611945383</v>
      </c>
      <c r="L17" s="1">
        <f>L6/L10</f>
        <v>0.25313199641572054</v>
      </c>
    </row>
    <row r="18" spans="1:12" x14ac:dyDescent="0.45">
      <c r="B18" s="5">
        <v>44409</v>
      </c>
      <c r="C18" t="s">
        <v>14</v>
      </c>
      <c r="D18" t="s">
        <v>130</v>
      </c>
      <c r="E18">
        <v>60286</v>
      </c>
      <c r="F18" s="1">
        <f>E18/$H$18</f>
        <v>0.18107003300865313</v>
      </c>
      <c r="H18">
        <f>SUM(E17:E18)</f>
        <v>332943</v>
      </c>
      <c r="J18" t="str">
        <f>J5</f>
        <v>docked_bike</v>
      </c>
      <c r="K18" s="1">
        <f>K5/K10</f>
        <v>0.13544015376343127</v>
      </c>
      <c r="L18" s="1"/>
    </row>
    <row r="19" spans="1:12" x14ac:dyDescent="0.45">
      <c r="A19" t="s">
        <v>71</v>
      </c>
      <c r="B19" s="5">
        <v>44440</v>
      </c>
      <c r="C19" t="s">
        <v>13</v>
      </c>
      <c r="D19" t="s">
        <v>128</v>
      </c>
      <c r="E19">
        <v>194743</v>
      </c>
      <c r="F19" s="1">
        <f>E19/$H$21</f>
        <v>0.66459970719022055</v>
      </c>
    </row>
    <row r="20" spans="1:12" x14ac:dyDescent="0.45">
      <c r="B20" s="5">
        <v>44440</v>
      </c>
      <c r="C20" t="s">
        <v>13</v>
      </c>
      <c r="D20" t="s">
        <v>129</v>
      </c>
      <c r="E20">
        <v>35337</v>
      </c>
      <c r="F20" s="1">
        <f t="shared" ref="F20:F21" si="4">E20/$H$21</f>
        <v>0.1205946290905492</v>
      </c>
    </row>
    <row r="21" spans="1:12" x14ac:dyDescent="0.45">
      <c r="B21" s="5">
        <v>44440</v>
      </c>
      <c r="C21" t="s">
        <v>13</v>
      </c>
      <c r="D21" t="s">
        <v>130</v>
      </c>
      <c r="E21">
        <v>62943</v>
      </c>
      <c r="F21" s="1">
        <f t="shared" si="4"/>
        <v>0.21480566371923024</v>
      </c>
      <c r="H21">
        <f>SUM(E19:E21)</f>
        <v>293023</v>
      </c>
    </row>
    <row r="22" spans="1:12" x14ac:dyDescent="0.45">
      <c r="B22" s="5">
        <v>44440</v>
      </c>
      <c r="C22" t="s">
        <v>14</v>
      </c>
      <c r="D22" t="s">
        <v>128</v>
      </c>
      <c r="E22">
        <v>266311</v>
      </c>
      <c r="F22" s="1">
        <f>E22/$H$23</f>
        <v>0.81127822068415067</v>
      </c>
    </row>
    <row r="23" spans="1:12" x14ac:dyDescent="0.45">
      <c r="B23" s="5">
        <v>44440</v>
      </c>
      <c r="C23" t="s">
        <v>14</v>
      </c>
      <c r="D23" t="s">
        <v>130</v>
      </c>
      <c r="E23">
        <v>61950</v>
      </c>
      <c r="F23" s="1">
        <f>E23/$H$23</f>
        <v>0.18872177931584927</v>
      </c>
      <c r="H23">
        <f>SUM(E22:E23)</f>
        <v>328261</v>
      </c>
    </row>
    <row r="24" spans="1:12" x14ac:dyDescent="0.45">
      <c r="A24" t="s">
        <v>72</v>
      </c>
      <c r="B24" s="5">
        <v>44470</v>
      </c>
      <c r="C24" t="s">
        <v>13</v>
      </c>
      <c r="D24" t="s">
        <v>128</v>
      </c>
      <c r="E24">
        <v>105129</v>
      </c>
      <c r="F24" s="1">
        <f>E24/$H$26</f>
        <v>0.55570884871550907</v>
      </c>
    </row>
    <row r="25" spans="1:12" x14ac:dyDescent="0.45">
      <c r="B25" s="5">
        <v>44470</v>
      </c>
      <c r="C25" t="s">
        <v>13</v>
      </c>
      <c r="D25" t="s">
        <v>129</v>
      </c>
      <c r="E25">
        <v>22689</v>
      </c>
      <c r="F25" s="1">
        <f t="shared" ref="F25:F26" si="5">E25/$H$26</f>
        <v>0.11993339676498573</v>
      </c>
    </row>
    <row r="26" spans="1:12" x14ac:dyDescent="0.45">
      <c r="B26" s="5">
        <v>44470</v>
      </c>
      <c r="C26" t="s">
        <v>13</v>
      </c>
      <c r="D26" t="s">
        <v>130</v>
      </c>
      <c r="E26">
        <v>61362</v>
      </c>
      <c r="F26" s="1">
        <f t="shared" si="5"/>
        <v>0.32435775451950521</v>
      </c>
      <c r="H26">
        <f>SUM(E24:E26)</f>
        <v>189180</v>
      </c>
    </row>
    <row r="27" spans="1:12" x14ac:dyDescent="0.45">
      <c r="B27" s="5">
        <v>44470</v>
      </c>
      <c r="C27" t="s">
        <v>14</v>
      </c>
      <c r="D27" t="s">
        <v>128</v>
      </c>
      <c r="E27">
        <v>210051</v>
      </c>
      <c r="F27" s="1">
        <f>E27/$H$28</f>
        <v>0.72709178516539053</v>
      </c>
    </row>
    <row r="28" spans="1:12" x14ac:dyDescent="0.45">
      <c r="B28" s="5">
        <v>44470</v>
      </c>
      <c r="C28" t="s">
        <v>14</v>
      </c>
      <c r="D28" t="s">
        <v>130</v>
      </c>
      <c r="E28">
        <v>78841</v>
      </c>
      <c r="F28" s="1">
        <f>E28/$H$28</f>
        <v>0.27290821483460947</v>
      </c>
      <c r="H28">
        <f>SUM(E27:E28)</f>
        <v>288892</v>
      </c>
    </row>
    <row r="29" spans="1:12" x14ac:dyDescent="0.45">
      <c r="A29" t="s">
        <v>73</v>
      </c>
      <c r="B29" s="5">
        <v>44501</v>
      </c>
      <c r="C29" t="s">
        <v>13</v>
      </c>
      <c r="D29" t="s">
        <v>128</v>
      </c>
      <c r="E29">
        <v>31702</v>
      </c>
      <c r="F29" s="1">
        <f>E29/$H$31</f>
        <v>0.4529763095476238</v>
      </c>
    </row>
    <row r="30" spans="1:12" x14ac:dyDescent="0.45">
      <c r="B30" s="5">
        <v>44501</v>
      </c>
      <c r="C30" t="s">
        <v>13</v>
      </c>
      <c r="D30" t="s">
        <v>129</v>
      </c>
      <c r="E30">
        <v>7560</v>
      </c>
      <c r="F30" s="1">
        <f t="shared" ref="F30:F31" si="6">E30/$H$31</f>
        <v>0.10802160432086418</v>
      </c>
    </row>
    <row r="31" spans="1:12" x14ac:dyDescent="0.45">
      <c r="B31" s="5">
        <v>44501</v>
      </c>
      <c r="C31" t="s">
        <v>13</v>
      </c>
      <c r="D31" t="s">
        <v>130</v>
      </c>
      <c r="E31">
        <v>30724</v>
      </c>
      <c r="F31" s="1">
        <f t="shared" si="6"/>
        <v>0.43900208613151204</v>
      </c>
      <c r="H31">
        <f>SUM(E29:E31)</f>
        <v>69986</v>
      </c>
    </row>
    <row r="32" spans="1:12" x14ac:dyDescent="0.45">
      <c r="B32" s="5">
        <v>44501</v>
      </c>
      <c r="C32" t="s">
        <v>14</v>
      </c>
      <c r="D32" t="s">
        <v>128</v>
      </c>
      <c r="E32">
        <v>121909</v>
      </c>
      <c r="F32" s="1">
        <f>E32/$H$33</f>
        <v>0.65568912195777862</v>
      </c>
    </row>
    <row r="33" spans="1:19" x14ac:dyDescent="0.45">
      <c r="B33" s="5">
        <v>44501</v>
      </c>
      <c r="C33" t="s">
        <v>14</v>
      </c>
      <c r="D33" t="s">
        <v>130</v>
      </c>
      <c r="E33">
        <v>64016</v>
      </c>
      <c r="F33" s="1">
        <f>E33/$H$33</f>
        <v>0.34431087804222132</v>
      </c>
      <c r="H33">
        <f>SUM(E32:E33)</f>
        <v>185925</v>
      </c>
    </row>
    <row r="34" spans="1:19" x14ac:dyDescent="0.45">
      <c r="A34" t="s">
        <v>74</v>
      </c>
      <c r="B34" s="5">
        <v>44531</v>
      </c>
      <c r="C34" t="s">
        <v>13</v>
      </c>
      <c r="D34" t="s">
        <v>128</v>
      </c>
      <c r="E34">
        <v>19686</v>
      </c>
      <c r="F34" s="1">
        <f>E34/$H$36</f>
        <v>0.43658379721008628</v>
      </c>
    </row>
    <row r="35" spans="1:19" x14ac:dyDescent="0.45">
      <c r="B35" s="5">
        <v>44531</v>
      </c>
      <c r="C35" t="s">
        <v>13</v>
      </c>
      <c r="D35" t="s">
        <v>129</v>
      </c>
      <c r="E35">
        <v>4878</v>
      </c>
      <c r="F35" s="1">
        <f t="shared" ref="F35:F36" si="7">E35/$H$36</f>
        <v>0.10818123350557761</v>
      </c>
    </row>
    <row r="36" spans="1:19" x14ac:dyDescent="0.45">
      <c r="B36" s="5">
        <v>44531</v>
      </c>
      <c r="C36" t="s">
        <v>13</v>
      </c>
      <c r="D36" t="s">
        <v>130</v>
      </c>
      <c r="E36">
        <v>20527</v>
      </c>
      <c r="F36" s="1">
        <f t="shared" si="7"/>
        <v>0.4552349692843361</v>
      </c>
      <c r="H36">
        <f>SUM(E34:E36)</f>
        <v>45091</v>
      </c>
    </row>
    <row r="37" spans="1:19" x14ac:dyDescent="0.45">
      <c r="B37" s="5">
        <v>44531</v>
      </c>
      <c r="C37" t="s">
        <v>14</v>
      </c>
      <c r="D37" t="s">
        <v>128</v>
      </c>
      <c r="E37">
        <v>80586</v>
      </c>
      <c r="F37" s="1">
        <f>E37/$H$38</f>
        <v>0.61375008568099254</v>
      </c>
    </row>
    <row r="38" spans="1:19" x14ac:dyDescent="0.45">
      <c r="B38" s="5">
        <v>44531</v>
      </c>
      <c r="C38" t="s">
        <v>14</v>
      </c>
      <c r="D38" t="s">
        <v>130</v>
      </c>
      <c r="E38">
        <v>50715</v>
      </c>
      <c r="F38" s="1">
        <f>E38/$H$38</f>
        <v>0.38624991431900746</v>
      </c>
      <c r="H38">
        <f>SUM(E37:E38)</f>
        <v>131301</v>
      </c>
    </row>
    <row r="39" spans="1:19" x14ac:dyDescent="0.45">
      <c r="A39" t="s">
        <v>75</v>
      </c>
      <c r="B39" s="5">
        <v>44562</v>
      </c>
      <c r="C39" t="s">
        <v>13</v>
      </c>
      <c r="D39" t="s">
        <v>128</v>
      </c>
      <c r="E39">
        <v>6895</v>
      </c>
      <c r="F39" s="1">
        <f>E39/$H$41</f>
        <v>0.54683162820207787</v>
      </c>
    </row>
    <row r="40" spans="1:19" x14ac:dyDescent="0.45">
      <c r="B40" s="5">
        <v>44562</v>
      </c>
      <c r="C40" t="s">
        <v>13</v>
      </c>
      <c r="D40" t="s">
        <v>129</v>
      </c>
      <c r="E40">
        <v>943</v>
      </c>
      <c r="F40" s="1">
        <f t="shared" ref="F40:F41" si="8">E40/$H$41</f>
        <v>7.4787849948449517E-2</v>
      </c>
    </row>
    <row r="41" spans="1:19" x14ac:dyDescent="0.45">
      <c r="B41" s="5">
        <v>44562</v>
      </c>
      <c r="C41" t="s">
        <v>13</v>
      </c>
      <c r="D41" t="s">
        <v>130</v>
      </c>
      <c r="E41">
        <v>4771</v>
      </c>
      <c r="F41" s="1">
        <f t="shared" si="8"/>
        <v>0.37838052184947257</v>
      </c>
      <c r="H41">
        <f>SUM(E39:E41)</f>
        <v>12609</v>
      </c>
    </row>
    <row r="42" spans="1:19" x14ac:dyDescent="0.45">
      <c r="B42" s="5">
        <v>44562</v>
      </c>
      <c r="C42" t="s">
        <v>14</v>
      </c>
      <c r="D42" t="s">
        <v>128</v>
      </c>
      <c r="E42">
        <v>47802</v>
      </c>
      <c r="F42" s="1">
        <f>E42/$H$43</f>
        <v>0.70790510321950062</v>
      </c>
    </row>
    <row r="43" spans="1:19" x14ac:dyDescent="0.45">
      <c r="B43" s="5">
        <v>44562</v>
      </c>
      <c r="C43" t="s">
        <v>14</v>
      </c>
      <c r="D43" t="s">
        <v>130</v>
      </c>
      <c r="E43">
        <v>19724</v>
      </c>
      <c r="F43" s="1">
        <f>E43/$H$43</f>
        <v>0.29209489678049938</v>
      </c>
      <c r="H43">
        <f>SUM(E42:E43)</f>
        <v>67526</v>
      </c>
    </row>
    <row r="44" spans="1:19" x14ac:dyDescent="0.45">
      <c r="A44" t="s">
        <v>76</v>
      </c>
      <c r="B44" s="5">
        <v>44593</v>
      </c>
      <c r="C44" t="s">
        <v>13</v>
      </c>
      <c r="D44" t="s">
        <v>128</v>
      </c>
      <c r="E44">
        <v>8057</v>
      </c>
      <c r="F44" s="1">
        <f>E44/$H$46</f>
        <v>0.53181518151815177</v>
      </c>
    </row>
    <row r="45" spans="1:19" x14ac:dyDescent="0.45">
      <c r="B45" s="5">
        <v>44593</v>
      </c>
      <c r="C45" t="s">
        <v>13</v>
      </c>
      <c r="D45" t="s">
        <v>129</v>
      </c>
      <c r="E45">
        <v>1344</v>
      </c>
      <c r="F45" s="1">
        <f t="shared" ref="F45:F46" si="9">E45/$H$46</f>
        <v>8.8712871287128708E-2</v>
      </c>
    </row>
    <row r="46" spans="1:19" x14ac:dyDescent="0.45">
      <c r="B46" s="5">
        <v>44593</v>
      </c>
      <c r="C46" t="s">
        <v>13</v>
      </c>
      <c r="D46" t="s">
        <v>130</v>
      </c>
      <c r="E46">
        <v>5749</v>
      </c>
      <c r="F46" s="1">
        <f t="shared" si="9"/>
        <v>0.37947194719471949</v>
      </c>
      <c r="H46">
        <f>SUM(E44:E46)</f>
        <v>15150</v>
      </c>
      <c r="J46" t="s">
        <v>14</v>
      </c>
      <c r="O46" t="s">
        <v>13</v>
      </c>
    </row>
    <row r="47" spans="1:19" x14ac:dyDescent="0.45">
      <c r="B47" s="5">
        <v>44593</v>
      </c>
      <c r="C47" t="s">
        <v>14</v>
      </c>
      <c r="D47" t="s">
        <v>128</v>
      </c>
      <c r="E47">
        <v>51166</v>
      </c>
      <c r="F47" s="1">
        <f>E47/$H$48</f>
        <v>0.69107755476917254</v>
      </c>
      <c r="J47" t="s">
        <v>45</v>
      </c>
      <c r="K47" t="s">
        <v>164</v>
      </c>
      <c r="L47" t="s">
        <v>165</v>
      </c>
      <c r="M47" t="s">
        <v>57</v>
      </c>
      <c r="O47" t="s">
        <v>45</v>
      </c>
      <c r="P47" t="s">
        <v>164</v>
      </c>
      <c r="Q47" t="s">
        <v>165</v>
      </c>
      <c r="R47" t="s">
        <v>166</v>
      </c>
      <c r="S47" t="s">
        <v>15</v>
      </c>
    </row>
    <row r="48" spans="1:19" x14ac:dyDescent="0.45">
      <c r="B48" s="5">
        <v>44593</v>
      </c>
      <c r="C48" t="s">
        <v>14</v>
      </c>
      <c r="D48" t="s">
        <v>130</v>
      </c>
      <c r="E48">
        <v>22872</v>
      </c>
      <c r="F48" s="1">
        <f>E48/$H$48</f>
        <v>0.3089224452308274</v>
      </c>
      <c r="H48">
        <f>SUM(E47:E48)</f>
        <v>74038</v>
      </c>
      <c r="J48" s="5">
        <v>44348</v>
      </c>
      <c r="K48" s="4">
        <f>F7</f>
        <v>0.80882154992695221</v>
      </c>
      <c r="L48" s="4">
        <f>F8</f>
        <v>0.19117845007304782</v>
      </c>
      <c r="M48" s="4">
        <f>SUM(K48:L48)</f>
        <v>1</v>
      </c>
      <c r="O48" s="5">
        <v>44348</v>
      </c>
      <c r="P48" s="4">
        <f>F4</f>
        <v>0.61597013159451541</v>
      </c>
      <c r="Q48" s="4">
        <f>F6</f>
        <v>0.21406128807498653</v>
      </c>
      <c r="R48" s="4">
        <f>F5</f>
        <v>0.16996858033049811</v>
      </c>
      <c r="S48" s="4">
        <f>SUM(P48:R48)</f>
        <v>1</v>
      </c>
    </row>
    <row r="49" spans="1:19" x14ac:dyDescent="0.45">
      <c r="A49" t="s">
        <v>77</v>
      </c>
      <c r="B49" s="5">
        <v>44621</v>
      </c>
      <c r="C49" t="s">
        <v>13</v>
      </c>
      <c r="D49" t="s">
        <v>128</v>
      </c>
      <c r="E49">
        <v>35271</v>
      </c>
      <c r="F49" s="1">
        <f>E49/$H$51</f>
        <v>0.52506140677335322</v>
      </c>
      <c r="J49" s="5">
        <v>44378</v>
      </c>
      <c r="K49" s="4">
        <f>F12</f>
        <v>0.82056689489868917</v>
      </c>
      <c r="L49" s="4">
        <f>F13</f>
        <v>0.17943310510131086</v>
      </c>
      <c r="M49" s="4">
        <f t="shared" ref="M49:M59" si="10">SUM(K49:L49)</f>
        <v>1</v>
      </c>
      <c r="O49" s="5">
        <v>44378</v>
      </c>
      <c r="P49" s="4">
        <f>F9</f>
        <v>0.65104534567450167</v>
      </c>
      <c r="Q49" s="4">
        <f>F11</f>
        <v>0.19280098512835087</v>
      </c>
      <c r="R49" s="4">
        <f>F10</f>
        <v>0.15615366919714746</v>
      </c>
      <c r="S49" s="4">
        <f t="shared" ref="S49:S59" si="11">SUM(P49:R49)</f>
        <v>1</v>
      </c>
    </row>
    <row r="50" spans="1:19" x14ac:dyDescent="0.45">
      <c r="B50" s="5">
        <v>44621</v>
      </c>
      <c r="C50" t="s">
        <v>13</v>
      </c>
      <c r="D50" t="s">
        <v>129</v>
      </c>
      <c r="E50">
        <v>8222</v>
      </c>
      <c r="F50" s="1">
        <f t="shared" ref="F50:F51" si="12">E50/$H$51</f>
        <v>0.12239672497208783</v>
      </c>
      <c r="J50" s="5">
        <v>44409</v>
      </c>
      <c r="K50" s="4">
        <f>F17</f>
        <v>0.8189299669913469</v>
      </c>
      <c r="L50" s="4">
        <f>F18</f>
        <v>0.18107003300865313</v>
      </c>
      <c r="M50" s="4">
        <f t="shared" si="10"/>
        <v>1</v>
      </c>
      <c r="O50" s="5">
        <v>44409</v>
      </c>
      <c r="P50" s="4">
        <f>F14</f>
        <v>0.67091201873810569</v>
      </c>
      <c r="Q50" s="4">
        <f>F16</f>
        <v>0.19714536671058411</v>
      </c>
      <c r="R50" s="4">
        <f>F15</f>
        <v>0.13194261455131021</v>
      </c>
      <c r="S50" s="4">
        <f t="shared" si="11"/>
        <v>1</v>
      </c>
    </row>
    <row r="51" spans="1:19" x14ac:dyDescent="0.45">
      <c r="B51" s="5">
        <v>44621</v>
      </c>
      <c r="C51" t="s">
        <v>13</v>
      </c>
      <c r="D51" t="s">
        <v>130</v>
      </c>
      <c r="E51">
        <v>23682</v>
      </c>
      <c r="F51" s="1">
        <f t="shared" si="12"/>
        <v>0.35254186825455897</v>
      </c>
      <c r="H51">
        <f>SUM(E49:E51)</f>
        <v>67175</v>
      </c>
      <c r="J51" s="5">
        <v>44440</v>
      </c>
      <c r="K51" s="4">
        <f>F22</f>
        <v>0.81127822068415067</v>
      </c>
      <c r="L51" s="4">
        <f>F23</f>
        <v>0.18872177931584927</v>
      </c>
      <c r="M51" s="4">
        <f t="shared" si="10"/>
        <v>1</v>
      </c>
      <c r="O51" s="5">
        <v>44440</v>
      </c>
      <c r="P51" s="4">
        <f>F19</f>
        <v>0.66459970719022055</v>
      </c>
      <c r="Q51" s="4">
        <f>F21</f>
        <v>0.21480566371923024</v>
      </c>
      <c r="R51" s="4">
        <f>F20</f>
        <v>0.1205946290905492</v>
      </c>
      <c r="S51" s="4">
        <f t="shared" si="11"/>
        <v>1</v>
      </c>
    </row>
    <row r="52" spans="1:19" x14ac:dyDescent="0.45">
      <c r="B52" s="5">
        <v>44621</v>
      </c>
      <c r="C52" t="s">
        <v>14</v>
      </c>
      <c r="D52" t="s">
        <v>128</v>
      </c>
      <c r="E52">
        <v>99020</v>
      </c>
      <c r="F52" s="1">
        <f>E52/$H$53</f>
        <v>0.66529603053024811</v>
      </c>
      <c r="J52" s="5">
        <v>44470</v>
      </c>
      <c r="K52" s="4">
        <f>F27</f>
        <v>0.72709178516539053</v>
      </c>
      <c r="L52" s="4">
        <f>F28</f>
        <v>0.27290821483460947</v>
      </c>
      <c r="M52" s="4">
        <f t="shared" si="10"/>
        <v>1</v>
      </c>
      <c r="O52" s="5">
        <v>44470</v>
      </c>
      <c r="P52" s="4">
        <f>F24</f>
        <v>0.55570884871550907</v>
      </c>
      <c r="Q52" s="4">
        <f>F26</f>
        <v>0.32435775451950521</v>
      </c>
      <c r="R52" s="4">
        <f>F25</f>
        <v>0.11993339676498573</v>
      </c>
      <c r="S52" s="4">
        <f t="shared" si="11"/>
        <v>1</v>
      </c>
    </row>
    <row r="53" spans="1:19" x14ac:dyDescent="0.45">
      <c r="B53" s="5">
        <v>44621</v>
      </c>
      <c r="C53" t="s">
        <v>14</v>
      </c>
      <c r="D53" t="s">
        <v>130</v>
      </c>
      <c r="E53">
        <v>49816</v>
      </c>
      <c r="F53" s="1">
        <f>E53/$H$53</f>
        <v>0.33470396946975195</v>
      </c>
      <c r="H53">
        <f>SUM(E52:E53)</f>
        <v>148836</v>
      </c>
      <c r="J53" s="5">
        <v>44501</v>
      </c>
      <c r="K53" s="4">
        <f>F32</f>
        <v>0.65568912195777862</v>
      </c>
      <c r="L53" s="4">
        <f>F33</f>
        <v>0.34431087804222132</v>
      </c>
      <c r="M53" s="4">
        <f t="shared" si="10"/>
        <v>1</v>
      </c>
      <c r="O53" s="5">
        <v>44501</v>
      </c>
      <c r="P53" s="4">
        <f>F29</f>
        <v>0.4529763095476238</v>
      </c>
      <c r="Q53" s="4">
        <f>F31</f>
        <v>0.43900208613151204</v>
      </c>
      <c r="R53" s="4">
        <f>F30</f>
        <v>0.10802160432086418</v>
      </c>
      <c r="S53" s="4">
        <f t="shared" si="11"/>
        <v>1</v>
      </c>
    </row>
    <row r="54" spans="1:19" x14ac:dyDescent="0.45">
      <c r="A54" t="s">
        <v>78</v>
      </c>
      <c r="B54" s="5">
        <v>44652</v>
      </c>
      <c r="C54" t="s">
        <v>13</v>
      </c>
      <c r="D54" t="s">
        <v>128</v>
      </c>
      <c r="E54">
        <v>47378</v>
      </c>
      <c r="F54" s="1">
        <f>E54/$H$56</f>
        <v>0.51546010401027043</v>
      </c>
      <c r="J54" s="5">
        <v>44531</v>
      </c>
      <c r="K54" s="4">
        <f>F37</f>
        <v>0.61375008568099254</v>
      </c>
      <c r="L54" s="4">
        <f>F38</f>
        <v>0.38624991431900746</v>
      </c>
      <c r="M54" s="4">
        <f t="shared" si="10"/>
        <v>1</v>
      </c>
      <c r="O54" s="5">
        <v>44531</v>
      </c>
      <c r="P54" s="4">
        <f>F34</f>
        <v>0.43658379721008628</v>
      </c>
      <c r="Q54" s="4">
        <f>F36</f>
        <v>0.4552349692843361</v>
      </c>
      <c r="R54" s="4">
        <f>F35</f>
        <v>0.10818123350557761</v>
      </c>
      <c r="S54" s="4">
        <f t="shared" si="11"/>
        <v>1</v>
      </c>
    </row>
    <row r="55" spans="1:19" x14ac:dyDescent="0.45">
      <c r="B55" s="5">
        <v>44652</v>
      </c>
      <c r="C55" t="s">
        <v>13</v>
      </c>
      <c r="D55" t="s">
        <v>129</v>
      </c>
      <c r="E55">
        <v>11980</v>
      </c>
      <c r="F55" s="1">
        <f t="shared" ref="F55:F56" si="13">E55/$H$56</f>
        <v>0.13033923014992274</v>
      </c>
      <c r="J55" s="5">
        <v>44562</v>
      </c>
      <c r="K55" s="4">
        <f>F42</f>
        <v>0.70790510321950062</v>
      </c>
      <c r="L55" s="4">
        <f>F43</f>
        <v>0.29209489678049938</v>
      </c>
      <c r="M55" s="4">
        <f t="shared" si="10"/>
        <v>1</v>
      </c>
      <c r="O55" s="5">
        <v>44562</v>
      </c>
      <c r="P55" s="4">
        <f>F39</f>
        <v>0.54683162820207787</v>
      </c>
      <c r="Q55" s="4">
        <f>F41</f>
        <v>0.37838052184947257</v>
      </c>
      <c r="R55" s="4">
        <f>F40</f>
        <v>7.4787849948449517E-2</v>
      </c>
      <c r="S55" s="4">
        <f t="shared" si="11"/>
        <v>1</v>
      </c>
    </row>
    <row r="56" spans="1:19" x14ac:dyDescent="0.45">
      <c r="B56" s="5">
        <v>44652</v>
      </c>
      <c r="C56" t="s">
        <v>13</v>
      </c>
      <c r="D56" t="s">
        <v>130</v>
      </c>
      <c r="E56">
        <v>32556</v>
      </c>
      <c r="F56" s="1">
        <f t="shared" si="13"/>
        <v>0.35420066583980675</v>
      </c>
      <c r="H56">
        <f>SUM(E54:E56)</f>
        <v>91914</v>
      </c>
      <c r="J56" s="5">
        <v>44593</v>
      </c>
      <c r="K56" s="4">
        <f>F47</f>
        <v>0.69107755476917254</v>
      </c>
      <c r="L56" s="4">
        <f>F48</f>
        <v>0.3089224452308274</v>
      </c>
      <c r="M56" s="4">
        <f t="shared" si="10"/>
        <v>1</v>
      </c>
      <c r="O56" s="5">
        <v>44593</v>
      </c>
      <c r="P56" s="4">
        <f>F44</f>
        <v>0.53181518151815177</v>
      </c>
      <c r="Q56" s="4">
        <f>F46</f>
        <v>0.37947194719471949</v>
      </c>
      <c r="R56" s="4">
        <f>F45</f>
        <v>8.8712871287128708E-2</v>
      </c>
      <c r="S56" s="4">
        <f t="shared" si="11"/>
        <v>0.99999999999999989</v>
      </c>
    </row>
    <row r="57" spans="1:19" x14ac:dyDescent="0.45">
      <c r="B57" s="5">
        <v>44652</v>
      </c>
      <c r="C57" t="s">
        <v>14</v>
      </c>
      <c r="D57" t="s">
        <v>128</v>
      </c>
      <c r="E57">
        <v>119146</v>
      </c>
      <c r="F57" s="1">
        <f>E57/$H$58</f>
        <v>0.6594638873975347</v>
      </c>
      <c r="J57" s="5">
        <v>44621</v>
      </c>
      <c r="K57" s="4">
        <f>F52</f>
        <v>0.66529603053024811</v>
      </c>
      <c r="L57" s="4">
        <f>F53</f>
        <v>0.33470396946975195</v>
      </c>
      <c r="M57" s="4">
        <f t="shared" si="10"/>
        <v>1</v>
      </c>
      <c r="O57" s="5">
        <v>44621</v>
      </c>
      <c r="P57" s="4">
        <f>F49</f>
        <v>0.52506140677335322</v>
      </c>
      <c r="Q57" s="4">
        <f>F51</f>
        <v>0.35254186825455897</v>
      </c>
      <c r="R57" s="4">
        <f>F50</f>
        <v>0.12239672497208783</v>
      </c>
      <c r="S57" s="4">
        <f t="shared" si="11"/>
        <v>1</v>
      </c>
    </row>
    <row r="58" spans="1:19" x14ac:dyDescent="0.45">
      <c r="B58" s="5">
        <v>44652</v>
      </c>
      <c r="C58" t="s">
        <v>14</v>
      </c>
      <c r="D58" t="s">
        <v>130</v>
      </c>
      <c r="E58">
        <v>61525</v>
      </c>
      <c r="F58" s="1">
        <f>E58/$H$58</f>
        <v>0.34053611260246525</v>
      </c>
      <c r="H58">
        <f>SUM(E57:E58)</f>
        <v>180671</v>
      </c>
      <c r="J58" s="5">
        <v>44652</v>
      </c>
      <c r="K58" s="4">
        <f>F57</f>
        <v>0.6594638873975347</v>
      </c>
      <c r="L58" s="4">
        <f>F58</f>
        <v>0.34053611260246525</v>
      </c>
      <c r="M58" s="4">
        <f t="shared" si="10"/>
        <v>1</v>
      </c>
      <c r="O58" s="5">
        <v>44652</v>
      </c>
      <c r="P58" s="4">
        <f>F54</f>
        <v>0.51546010401027043</v>
      </c>
      <c r="Q58" s="4">
        <f>F56</f>
        <v>0.35420066583980675</v>
      </c>
      <c r="R58" s="4">
        <f>F55</f>
        <v>0.13033923014992274</v>
      </c>
      <c r="S58" s="4">
        <f t="shared" si="11"/>
        <v>0.99999999999999989</v>
      </c>
    </row>
    <row r="59" spans="1:19" x14ac:dyDescent="0.45">
      <c r="A59" t="s">
        <v>79</v>
      </c>
      <c r="B59" s="5">
        <v>44682</v>
      </c>
      <c r="C59" t="s">
        <v>13</v>
      </c>
      <c r="D59" t="s">
        <v>128</v>
      </c>
      <c r="E59">
        <v>125708</v>
      </c>
      <c r="F59" s="1">
        <f>E59/$H$61</f>
        <v>0.57066073495698755</v>
      </c>
      <c r="J59" s="5">
        <v>44682</v>
      </c>
      <c r="K59" s="4">
        <f>F62</f>
        <v>0.70093792282680301</v>
      </c>
      <c r="L59" s="4">
        <f>F63</f>
        <v>0.29906207717319694</v>
      </c>
      <c r="M59" s="4">
        <f t="shared" si="10"/>
        <v>1</v>
      </c>
      <c r="O59" s="5">
        <v>44682</v>
      </c>
      <c r="P59" s="4">
        <f>F59</f>
        <v>0.57066073495698755</v>
      </c>
      <c r="Q59" s="4">
        <f>F61</f>
        <v>0.31076559911024354</v>
      </c>
      <c r="R59" s="4">
        <f>F60</f>
        <v>0.11857366593276891</v>
      </c>
      <c r="S59" s="4">
        <f t="shared" si="11"/>
        <v>1</v>
      </c>
    </row>
    <row r="60" spans="1:19" x14ac:dyDescent="0.45">
      <c r="B60" s="5">
        <v>44682</v>
      </c>
      <c r="C60" t="s">
        <v>13</v>
      </c>
      <c r="D60" t="s">
        <v>129</v>
      </c>
      <c r="E60">
        <v>26120</v>
      </c>
      <c r="F60" s="1">
        <f t="shared" ref="F60:F61" si="14">E60/$H$61</f>
        <v>0.11857366593276891</v>
      </c>
    </row>
    <row r="61" spans="1:19" x14ac:dyDescent="0.45">
      <c r="B61" s="5">
        <v>44682</v>
      </c>
      <c r="C61" t="s">
        <v>13</v>
      </c>
      <c r="D61" t="s">
        <v>130</v>
      </c>
      <c r="E61">
        <v>68457</v>
      </c>
      <c r="F61" s="1">
        <f t="shared" si="14"/>
        <v>0.31076559911024354</v>
      </c>
      <c r="H61">
        <f>SUM(E59:E61)</f>
        <v>220285</v>
      </c>
    </row>
    <row r="62" spans="1:19" x14ac:dyDescent="0.45">
      <c r="B62" s="5">
        <v>44682</v>
      </c>
      <c r="C62" t="s">
        <v>14</v>
      </c>
      <c r="D62" t="s">
        <v>128</v>
      </c>
      <c r="E62">
        <v>197893</v>
      </c>
      <c r="F62" s="1">
        <f>E62/$H$63</f>
        <v>0.70093792282680301</v>
      </c>
    </row>
    <row r="63" spans="1:19" x14ac:dyDescent="0.45">
      <c r="B63" s="5">
        <v>44682</v>
      </c>
      <c r="C63" t="s">
        <v>14</v>
      </c>
      <c r="D63" t="s">
        <v>130</v>
      </c>
      <c r="E63">
        <v>84433</v>
      </c>
      <c r="F63" s="1">
        <f>E63/$H$63</f>
        <v>0.29906207717319694</v>
      </c>
      <c r="H63">
        <f>SUM(E62:E63)</f>
        <v>282326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D2" sqref="D2"/>
    </sheetView>
  </sheetViews>
  <sheetFormatPr defaultRowHeight="14.25" x14ac:dyDescent="0.45"/>
  <cols>
    <col min="3" max="3" width="13.33203125" customWidth="1"/>
  </cols>
  <sheetData>
    <row r="1" spans="1:4" x14ac:dyDescent="0.45">
      <c r="A1" t="s">
        <v>45</v>
      </c>
      <c r="B1" t="s">
        <v>131</v>
      </c>
      <c r="C1" t="s">
        <v>132</v>
      </c>
      <c r="D1" t="s">
        <v>133</v>
      </c>
    </row>
    <row r="2" spans="1:4" x14ac:dyDescent="0.45">
      <c r="A2" s="5">
        <v>44348</v>
      </c>
      <c r="B2" t="s">
        <v>13</v>
      </c>
      <c r="C2" t="s">
        <v>128</v>
      </c>
      <c r="D2" s="1">
        <v>0.61597013159451541</v>
      </c>
    </row>
    <row r="3" spans="1:4" x14ac:dyDescent="0.45">
      <c r="A3" s="5">
        <v>44348</v>
      </c>
      <c r="B3" t="s">
        <v>13</v>
      </c>
      <c r="C3" t="s">
        <v>129</v>
      </c>
      <c r="D3" s="1">
        <v>0.16996858033049811</v>
      </c>
    </row>
    <row r="4" spans="1:4" x14ac:dyDescent="0.45">
      <c r="A4" s="5">
        <v>44348</v>
      </c>
      <c r="B4" t="s">
        <v>13</v>
      </c>
      <c r="C4" t="s">
        <v>130</v>
      </c>
      <c r="D4" s="1">
        <v>0.21406128807498653</v>
      </c>
    </row>
    <row r="5" spans="1:4" x14ac:dyDescent="0.45">
      <c r="A5" s="5">
        <v>44348</v>
      </c>
      <c r="B5" t="s">
        <v>14</v>
      </c>
      <c r="C5" t="s">
        <v>128</v>
      </c>
      <c r="D5" s="1">
        <v>0.80882154992695221</v>
      </c>
    </row>
    <row r="6" spans="1:4" x14ac:dyDescent="0.45">
      <c r="A6" s="5">
        <v>44348</v>
      </c>
      <c r="B6" t="s">
        <v>14</v>
      </c>
      <c r="C6" t="s">
        <v>130</v>
      </c>
      <c r="D6" s="1">
        <v>0.19117845007304782</v>
      </c>
    </row>
    <row r="7" spans="1:4" x14ac:dyDescent="0.45">
      <c r="A7" s="5">
        <v>44378</v>
      </c>
      <c r="B7" t="s">
        <v>13</v>
      </c>
      <c r="C7" t="s">
        <v>128</v>
      </c>
      <c r="D7" s="1">
        <v>0.65104534567450167</v>
      </c>
    </row>
    <row r="8" spans="1:4" x14ac:dyDescent="0.45">
      <c r="A8" s="5">
        <v>44378</v>
      </c>
      <c r="B8" t="s">
        <v>13</v>
      </c>
      <c r="C8" t="s">
        <v>129</v>
      </c>
      <c r="D8" s="1">
        <v>0.15615366919714746</v>
      </c>
    </row>
    <row r="9" spans="1:4" x14ac:dyDescent="0.45">
      <c r="A9" s="5">
        <v>44378</v>
      </c>
      <c r="B9" t="s">
        <v>13</v>
      </c>
      <c r="C9" t="s">
        <v>130</v>
      </c>
      <c r="D9" s="1">
        <v>0.19280098512835087</v>
      </c>
    </row>
    <row r="10" spans="1:4" x14ac:dyDescent="0.45">
      <c r="A10" s="5">
        <v>44378</v>
      </c>
      <c r="B10" t="s">
        <v>14</v>
      </c>
      <c r="C10" t="s">
        <v>128</v>
      </c>
      <c r="D10" s="1">
        <v>0.82056689489868917</v>
      </c>
    </row>
    <row r="11" spans="1:4" x14ac:dyDescent="0.45">
      <c r="A11" s="5">
        <v>44378</v>
      </c>
      <c r="B11" t="s">
        <v>14</v>
      </c>
      <c r="C11" t="s">
        <v>130</v>
      </c>
      <c r="D11" s="1">
        <v>0.17943310510131086</v>
      </c>
    </row>
    <row r="12" spans="1:4" x14ac:dyDescent="0.45">
      <c r="A12" s="5">
        <v>44409</v>
      </c>
      <c r="B12" t="s">
        <v>13</v>
      </c>
      <c r="C12" t="s">
        <v>128</v>
      </c>
      <c r="D12" s="1">
        <v>0.67091201873810569</v>
      </c>
    </row>
    <row r="13" spans="1:4" x14ac:dyDescent="0.45">
      <c r="A13" s="5">
        <v>44409</v>
      </c>
      <c r="B13" t="s">
        <v>13</v>
      </c>
      <c r="C13" t="s">
        <v>129</v>
      </c>
      <c r="D13" s="1">
        <v>0.13194261455131021</v>
      </c>
    </row>
    <row r="14" spans="1:4" x14ac:dyDescent="0.45">
      <c r="A14" s="5">
        <v>44409</v>
      </c>
      <c r="B14" t="s">
        <v>13</v>
      </c>
      <c r="C14" t="s">
        <v>130</v>
      </c>
      <c r="D14" s="1">
        <v>0.19714536671058411</v>
      </c>
    </row>
    <row r="15" spans="1:4" x14ac:dyDescent="0.45">
      <c r="A15" s="5">
        <v>44409</v>
      </c>
      <c r="B15" t="s">
        <v>14</v>
      </c>
      <c r="C15" t="s">
        <v>128</v>
      </c>
      <c r="D15" s="1">
        <v>0.8189299669913469</v>
      </c>
    </row>
    <row r="16" spans="1:4" x14ac:dyDescent="0.45">
      <c r="A16" s="5">
        <v>44409</v>
      </c>
      <c r="B16" t="s">
        <v>14</v>
      </c>
      <c r="C16" t="s">
        <v>130</v>
      </c>
      <c r="D16" s="1">
        <v>0.18107003300865313</v>
      </c>
    </row>
    <row r="17" spans="1:4" x14ac:dyDescent="0.45">
      <c r="A17" s="5">
        <v>44440</v>
      </c>
      <c r="B17" t="s">
        <v>13</v>
      </c>
      <c r="C17" t="s">
        <v>128</v>
      </c>
      <c r="D17" s="1">
        <v>0.66459970719022055</v>
      </c>
    </row>
    <row r="18" spans="1:4" x14ac:dyDescent="0.45">
      <c r="A18" s="5">
        <v>44440</v>
      </c>
      <c r="B18" t="s">
        <v>13</v>
      </c>
      <c r="C18" t="s">
        <v>129</v>
      </c>
      <c r="D18" s="1">
        <v>0.1205946290905492</v>
      </c>
    </row>
    <row r="19" spans="1:4" x14ac:dyDescent="0.45">
      <c r="A19" s="5">
        <v>44440</v>
      </c>
      <c r="B19" t="s">
        <v>13</v>
      </c>
      <c r="C19" t="s">
        <v>130</v>
      </c>
      <c r="D19" s="1">
        <v>0.21480566371923024</v>
      </c>
    </row>
    <row r="20" spans="1:4" x14ac:dyDescent="0.45">
      <c r="A20" s="5">
        <v>44440</v>
      </c>
      <c r="B20" t="s">
        <v>14</v>
      </c>
      <c r="C20" t="s">
        <v>128</v>
      </c>
      <c r="D20" s="1">
        <v>0.81127822068415067</v>
      </c>
    </row>
    <row r="21" spans="1:4" x14ac:dyDescent="0.45">
      <c r="A21" s="5">
        <v>44440</v>
      </c>
      <c r="B21" t="s">
        <v>14</v>
      </c>
      <c r="C21" t="s">
        <v>130</v>
      </c>
      <c r="D21" s="1">
        <v>0.18872177931584927</v>
      </c>
    </row>
    <row r="22" spans="1:4" x14ac:dyDescent="0.45">
      <c r="A22" s="5">
        <v>44470</v>
      </c>
      <c r="B22" t="s">
        <v>13</v>
      </c>
      <c r="C22" t="s">
        <v>128</v>
      </c>
      <c r="D22" s="1">
        <v>0.55570884871550907</v>
      </c>
    </row>
    <row r="23" spans="1:4" x14ac:dyDescent="0.45">
      <c r="A23" s="5">
        <v>44470</v>
      </c>
      <c r="B23" t="s">
        <v>13</v>
      </c>
      <c r="C23" t="s">
        <v>129</v>
      </c>
      <c r="D23" s="1">
        <v>0.11993339676498573</v>
      </c>
    </row>
    <row r="24" spans="1:4" x14ac:dyDescent="0.45">
      <c r="A24" s="5">
        <v>44470</v>
      </c>
      <c r="B24" t="s">
        <v>13</v>
      </c>
      <c r="C24" t="s">
        <v>130</v>
      </c>
      <c r="D24" s="1">
        <v>0.32435775451950521</v>
      </c>
    </row>
    <row r="25" spans="1:4" x14ac:dyDescent="0.45">
      <c r="A25" s="5">
        <v>44470</v>
      </c>
      <c r="B25" t="s">
        <v>14</v>
      </c>
      <c r="C25" t="s">
        <v>128</v>
      </c>
      <c r="D25" s="1">
        <v>0.72709178516539053</v>
      </c>
    </row>
    <row r="26" spans="1:4" x14ac:dyDescent="0.45">
      <c r="A26" s="5">
        <v>44470</v>
      </c>
      <c r="B26" t="s">
        <v>14</v>
      </c>
      <c r="C26" t="s">
        <v>130</v>
      </c>
      <c r="D26" s="1">
        <v>0.27290821483460947</v>
      </c>
    </row>
    <row r="27" spans="1:4" x14ac:dyDescent="0.45">
      <c r="A27" s="5">
        <v>44501</v>
      </c>
      <c r="B27" t="s">
        <v>13</v>
      </c>
      <c r="C27" t="s">
        <v>128</v>
      </c>
      <c r="D27" s="1">
        <v>0.4529763095476238</v>
      </c>
    </row>
    <row r="28" spans="1:4" x14ac:dyDescent="0.45">
      <c r="A28" s="5">
        <v>44501</v>
      </c>
      <c r="B28" t="s">
        <v>13</v>
      </c>
      <c r="C28" t="s">
        <v>129</v>
      </c>
      <c r="D28" s="1">
        <v>0.10802160432086418</v>
      </c>
    </row>
    <row r="29" spans="1:4" x14ac:dyDescent="0.45">
      <c r="A29" s="5">
        <v>44501</v>
      </c>
      <c r="B29" t="s">
        <v>13</v>
      </c>
      <c r="C29" t="s">
        <v>130</v>
      </c>
      <c r="D29" s="1">
        <v>0.43900208613151204</v>
      </c>
    </row>
    <row r="30" spans="1:4" x14ac:dyDescent="0.45">
      <c r="A30" s="5">
        <v>44501</v>
      </c>
      <c r="B30" t="s">
        <v>14</v>
      </c>
      <c r="C30" t="s">
        <v>128</v>
      </c>
      <c r="D30" s="1">
        <v>0.65568912195777862</v>
      </c>
    </row>
    <row r="31" spans="1:4" x14ac:dyDescent="0.45">
      <c r="A31" s="5">
        <v>44501</v>
      </c>
      <c r="B31" t="s">
        <v>14</v>
      </c>
      <c r="C31" t="s">
        <v>130</v>
      </c>
      <c r="D31" s="1">
        <v>0.34431087804222132</v>
      </c>
    </row>
    <row r="32" spans="1:4" x14ac:dyDescent="0.45">
      <c r="A32" s="5">
        <v>44531</v>
      </c>
      <c r="B32" t="s">
        <v>13</v>
      </c>
      <c r="C32" t="s">
        <v>128</v>
      </c>
      <c r="D32" s="1">
        <v>0.43658379721008628</v>
      </c>
    </row>
    <row r="33" spans="1:4" x14ac:dyDescent="0.45">
      <c r="A33" s="5">
        <v>44531</v>
      </c>
      <c r="B33" t="s">
        <v>13</v>
      </c>
      <c r="C33" t="s">
        <v>129</v>
      </c>
      <c r="D33" s="1">
        <v>0.10818123350557761</v>
      </c>
    </row>
    <row r="34" spans="1:4" x14ac:dyDescent="0.45">
      <c r="A34" s="5">
        <v>44531</v>
      </c>
      <c r="B34" t="s">
        <v>13</v>
      </c>
      <c r="C34" t="s">
        <v>130</v>
      </c>
      <c r="D34" s="1">
        <v>0.4552349692843361</v>
      </c>
    </row>
    <row r="35" spans="1:4" x14ac:dyDescent="0.45">
      <c r="A35" s="5">
        <v>44531</v>
      </c>
      <c r="B35" t="s">
        <v>14</v>
      </c>
      <c r="C35" t="s">
        <v>128</v>
      </c>
      <c r="D35" s="1">
        <v>0.61375008568099254</v>
      </c>
    </row>
    <row r="36" spans="1:4" x14ac:dyDescent="0.45">
      <c r="A36" s="5">
        <v>44531</v>
      </c>
      <c r="B36" t="s">
        <v>14</v>
      </c>
      <c r="C36" t="s">
        <v>130</v>
      </c>
      <c r="D36" s="1">
        <v>0.38624991431900746</v>
      </c>
    </row>
    <row r="37" spans="1:4" x14ac:dyDescent="0.45">
      <c r="A37" s="5">
        <v>44562</v>
      </c>
      <c r="B37" t="s">
        <v>13</v>
      </c>
      <c r="C37" t="s">
        <v>128</v>
      </c>
      <c r="D37" s="1">
        <v>0.54683162820207787</v>
      </c>
    </row>
    <row r="38" spans="1:4" x14ac:dyDescent="0.45">
      <c r="A38" s="5">
        <v>44562</v>
      </c>
      <c r="B38" t="s">
        <v>13</v>
      </c>
      <c r="C38" t="s">
        <v>129</v>
      </c>
      <c r="D38" s="1">
        <v>7.4787849948449517E-2</v>
      </c>
    </row>
    <row r="39" spans="1:4" x14ac:dyDescent="0.45">
      <c r="A39" s="5">
        <v>44562</v>
      </c>
      <c r="B39" t="s">
        <v>13</v>
      </c>
      <c r="C39" t="s">
        <v>130</v>
      </c>
      <c r="D39" s="1">
        <v>0.37838052184947257</v>
      </c>
    </row>
    <row r="40" spans="1:4" x14ac:dyDescent="0.45">
      <c r="A40" s="5">
        <v>44562</v>
      </c>
      <c r="B40" t="s">
        <v>14</v>
      </c>
      <c r="C40" t="s">
        <v>128</v>
      </c>
      <c r="D40" s="1">
        <v>0.70790510321950062</v>
      </c>
    </row>
    <row r="41" spans="1:4" x14ac:dyDescent="0.45">
      <c r="A41" s="5">
        <v>44562</v>
      </c>
      <c r="B41" t="s">
        <v>14</v>
      </c>
      <c r="C41" t="s">
        <v>130</v>
      </c>
      <c r="D41" s="1">
        <v>0.29209489678049938</v>
      </c>
    </row>
    <row r="42" spans="1:4" x14ac:dyDescent="0.45">
      <c r="A42" s="5">
        <v>44593</v>
      </c>
      <c r="B42" t="s">
        <v>13</v>
      </c>
      <c r="C42" t="s">
        <v>128</v>
      </c>
      <c r="D42" s="1">
        <v>0.53181518151815177</v>
      </c>
    </row>
    <row r="43" spans="1:4" x14ac:dyDescent="0.45">
      <c r="A43" s="5">
        <v>44593</v>
      </c>
      <c r="B43" t="s">
        <v>13</v>
      </c>
      <c r="C43" t="s">
        <v>129</v>
      </c>
      <c r="D43" s="1">
        <v>8.8712871287128708E-2</v>
      </c>
    </row>
    <row r="44" spans="1:4" x14ac:dyDescent="0.45">
      <c r="A44" s="5">
        <v>44593</v>
      </c>
      <c r="B44" t="s">
        <v>13</v>
      </c>
      <c r="C44" t="s">
        <v>130</v>
      </c>
      <c r="D44" s="1">
        <v>0.37947194719471949</v>
      </c>
    </row>
    <row r="45" spans="1:4" x14ac:dyDescent="0.45">
      <c r="A45" s="5">
        <v>44593</v>
      </c>
      <c r="B45" t="s">
        <v>14</v>
      </c>
      <c r="C45" t="s">
        <v>128</v>
      </c>
      <c r="D45" s="1">
        <v>0.69107755476917254</v>
      </c>
    </row>
    <row r="46" spans="1:4" x14ac:dyDescent="0.45">
      <c r="A46" s="5">
        <v>44593</v>
      </c>
      <c r="B46" t="s">
        <v>14</v>
      </c>
      <c r="C46" t="s">
        <v>130</v>
      </c>
      <c r="D46" s="1">
        <v>0.3089224452308274</v>
      </c>
    </row>
    <row r="47" spans="1:4" x14ac:dyDescent="0.45">
      <c r="A47" s="5">
        <v>44621</v>
      </c>
      <c r="B47" t="s">
        <v>13</v>
      </c>
      <c r="C47" t="s">
        <v>128</v>
      </c>
      <c r="D47" s="1">
        <v>0.21222660128162701</v>
      </c>
    </row>
    <row r="48" spans="1:4" x14ac:dyDescent="0.45">
      <c r="A48" s="5">
        <v>44621</v>
      </c>
      <c r="B48" t="s">
        <v>13</v>
      </c>
      <c r="C48" t="s">
        <v>129</v>
      </c>
      <c r="D48" s="1">
        <v>4.9472005776347062E-2</v>
      </c>
    </row>
    <row r="49" spans="1:4" x14ac:dyDescent="0.45">
      <c r="A49" s="5">
        <v>44621</v>
      </c>
      <c r="B49" t="s">
        <v>13</v>
      </c>
      <c r="C49" t="s">
        <v>130</v>
      </c>
      <c r="D49" s="1">
        <v>0.14249526159030054</v>
      </c>
    </row>
    <row r="50" spans="1:4" x14ac:dyDescent="0.45">
      <c r="A50" s="5">
        <v>44621</v>
      </c>
      <c r="B50" t="s">
        <v>14</v>
      </c>
      <c r="C50" t="s">
        <v>128</v>
      </c>
      <c r="D50" s="1">
        <v>0.66529603053024811</v>
      </c>
    </row>
    <row r="51" spans="1:4" x14ac:dyDescent="0.45">
      <c r="A51" s="5">
        <v>44621</v>
      </c>
      <c r="B51" t="s">
        <v>14</v>
      </c>
      <c r="C51" t="s">
        <v>130</v>
      </c>
      <c r="D51" s="1">
        <v>0.33470396946975195</v>
      </c>
    </row>
    <row r="52" spans="1:4" x14ac:dyDescent="0.45">
      <c r="A52" s="5">
        <v>44652</v>
      </c>
      <c r="B52" t="s">
        <v>13</v>
      </c>
      <c r="C52" t="s">
        <v>128</v>
      </c>
      <c r="D52" s="1">
        <v>0.51546010401027043</v>
      </c>
    </row>
    <row r="53" spans="1:4" x14ac:dyDescent="0.45">
      <c r="A53" s="5">
        <v>44652</v>
      </c>
      <c r="B53" t="s">
        <v>13</v>
      </c>
      <c r="C53" t="s">
        <v>129</v>
      </c>
      <c r="D53" s="1">
        <v>0.13033923014992274</v>
      </c>
    </row>
    <row r="54" spans="1:4" x14ac:dyDescent="0.45">
      <c r="A54" s="5">
        <v>44652</v>
      </c>
      <c r="B54" t="s">
        <v>13</v>
      </c>
      <c r="C54" t="s">
        <v>130</v>
      </c>
      <c r="D54" s="1">
        <v>0.35420066583980675</v>
      </c>
    </row>
    <row r="55" spans="1:4" x14ac:dyDescent="0.45">
      <c r="A55" s="5">
        <v>44652</v>
      </c>
      <c r="B55" t="s">
        <v>14</v>
      </c>
      <c r="C55" t="s">
        <v>128</v>
      </c>
      <c r="D55" s="1">
        <v>0.6594638873975347</v>
      </c>
    </row>
    <row r="56" spans="1:4" x14ac:dyDescent="0.45">
      <c r="A56" s="5">
        <v>44652</v>
      </c>
      <c r="B56" t="s">
        <v>14</v>
      </c>
      <c r="C56" t="s">
        <v>130</v>
      </c>
      <c r="D56" s="1">
        <v>0.34053611260246525</v>
      </c>
    </row>
    <row r="57" spans="1:4" x14ac:dyDescent="0.45">
      <c r="A57" s="5">
        <v>44682</v>
      </c>
      <c r="B57" t="s">
        <v>13</v>
      </c>
      <c r="C57" t="s">
        <v>128</v>
      </c>
      <c r="D57" s="1">
        <v>0.57066073495698755</v>
      </c>
    </row>
    <row r="58" spans="1:4" x14ac:dyDescent="0.45">
      <c r="A58" s="5">
        <v>44682</v>
      </c>
      <c r="B58" t="s">
        <v>13</v>
      </c>
      <c r="C58" t="s">
        <v>129</v>
      </c>
      <c r="D58" s="1">
        <v>0.11857366593276891</v>
      </c>
    </row>
    <row r="59" spans="1:4" x14ac:dyDescent="0.45">
      <c r="A59" s="5">
        <v>44682</v>
      </c>
      <c r="B59" t="s">
        <v>13</v>
      </c>
      <c r="C59" t="s">
        <v>130</v>
      </c>
      <c r="D59" s="1">
        <v>0.31076559911024354</v>
      </c>
    </row>
    <row r="60" spans="1:4" x14ac:dyDescent="0.45">
      <c r="A60" s="5">
        <v>44682</v>
      </c>
      <c r="B60" t="s">
        <v>14</v>
      </c>
      <c r="C60" t="s">
        <v>128</v>
      </c>
      <c r="D60" s="1">
        <v>0.70093792282680301</v>
      </c>
    </row>
    <row r="61" spans="1:4" x14ac:dyDescent="0.45">
      <c r="A61" s="5">
        <v>44682</v>
      </c>
      <c r="B61" t="s">
        <v>14</v>
      </c>
      <c r="C61" t="s">
        <v>130</v>
      </c>
      <c r="D61" s="1">
        <v>0.29906207717319694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F173"/>
  <sheetViews>
    <sheetView topLeftCell="H61" workbookViewId="0">
      <selection activeCell="R53" sqref="R53"/>
    </sheetView>
  </sheetViews>
  <sheetFormatPr defaultRowHeight="14.25" x14ac:dyDescent="0.45"/>
  <cols>
    <col min="6" max="6" width="15.3984375" customWidth="1"/>
    <col min="7" max="7" width="22" customWidth="1"/>
    <col min="16" max="16" width="12.9296875" customWidth="1"/>
    <col min="22" max="22" width="0.796875" customWidth="1"/>
  </cols>
  <sheetData>
    <row r="4" spans="3:31" x14ac:dyDescent="0.45">
      <c r="G4" t="s">
        <v>13</v>
      </c>
      <c r="W4" t="s">
        <v>14</v>
      </c>
    </row>
    <row r="5" spans="3:31" x14ac:dyDescent="0.45"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135</v>
      </c>
      <c r="N5" t="s">
        <v>134</v>
      </c>
      <c r="O5" t="s">
        <v>57</v>
      </c>
      <c r="X5" t="s">
        <v>136</v>
      </c>
      <c r="Y5" t="s">
        <v>137</v>
      </c>
      <c r="Z5" t="s">
        <v>138</v>
      </c>
      <c r="AA5" t="s">
        <v>139</v>
      </c>
      <c r="AB5" t="s">
        <v>140</v>
      </c>
      <c r="AC5" t="s">
        <v>135</v>
      </c>
      <c r="AD5" t="s">
        <v>134</v>
      </c>
      <c r="AE5" t="s">
        <v>57</v>
      </c>
    </row>
    <row r="6" spans="3:31" x14ac:dyDescent="0.45">
      <c r="C6" s="5"/>
      <c r="G6" s="5">
        <v>44348</v>
      </c>
      <c r="H6">
        <v>25728</v>
      </c>
      <c r="I6">
        <v>35327</v>
      </c>
      <c r="J6">
        <v>35771</v>
      </c>
      <c r="K6">
        <v>30218</v>
      </c>
      <c r="L6">
        <v>39759</v>
      </c>
      <c r="M6">
        <v>58971</v>
      </c>
      <c r="N6">
        <v>54933</v>
      </c>
      <c r="O6">
        <f>SUM(H6:N6)</f>
        <v>280707</v>
      </c>
      <c r="W6" s="5">
        <v>44348</v>
      </c>
      <c r="X6">
        <v>29041</v>
      </c>
      <c r="Y6">
        <v>41374</v>
      </c>
      <c r="Z6">
        <v>43974</v>
      </c>
      <c r="AA6">
        <v>33346</v>
      </c>
      <c r="AB6">
        <v>32042</v>
      </c>
      <c r="AC6">
        <v>32033</v>
      </c>
      <c r="AD6">
        <v>31550</v>
      </c>
      <c r="AE6">
        <f>SUM(X6:AD6)</f>
        <v>243360</v>
      </c>
    </row>
    <row r="7" spans="3:31" x14ac:dyDescent="0.45">
      <c r="C7" s="5"/>
      <c r="G7" s="5">
        <v>44378</v>
      </c>
      <c r="H7">
        <v>37021</v>
      </c>
      <c r="I7">
        <v>33201</v>
      </c>
      <c r="J7">
        <v>34331</v>
      </c>
      <c r="K7">
        <v>42042</v>
      </c>
      <c r="L7">
        <v>54154</v>
      </c>
      <c r="M7">
        <v>82704</v>
      </c>
      <c r="N7">
        <v>55497</v>
      </c>
      <c r="O7">
        <f t="shared" ref="O7:O17" si="0">SUM(H7:N7)</f>
        <v>338950</v>
      </c>
      <c r="W7" s="5">
        <v>44378</v>
      </c>
      <c r="X7">
        <v>31098</v>
      </c>
      <c r="Y7">
        <v>34765</v>
      </c>
      <c r="Z7">
        <v>35865</v>
      </c>
      <c r="AA7">
        <v>42860</v>
      </c>
      <c r="AB7">
        <v>42189</v>
      </c>
      <c r="AC7">
        <v>41146</v>
      </c>
      <c r="AD7">
        <v>27337</v>
      </c>
      <c r="AE7">
        <f t="shared" ref="AE7:AE17" si="1">SUM(X7:AD7)</f>
        <v>255260</v>
      </c>
    </row>
    <row r="8" spans="3:31" x14ac:dyDescent="0.45">
      <c r="C8" s="5"/>
      <c r="G8" s="5">
        <v>44409</v>
      </c>
      <c r="H8">
        <v>36053</v>
      </c>
      <c r="I8">
        <v>33606</v>
      </c>
      <c r="J8">
        <v>28804</v>
      </c>
      <c r="K8">
        <v>34421</v>
      </c>
      <c r="L8">
        <v>43691</v>
      </c>
      <c r="M8">
        <v>66922</v>
      </c>
      <c r="N8">
        <v>68129</v>
      </c>
      <c r="O8">
        <f t="shared" si="0"/>
        <v>311626</v>
      </c>
      <c r="W8" s="5">
        <v>44409</v>
      </c>
      <c r="X8">
        <v>39091</v>
      </c>
      <c r="Y8">
        <v>41356</v>
      </c>
      <c r="Z8">
        <v>34372</v>
      </c>
      <c r="AA8">
        <v>36252</v>
      </c>
      <c r="AB8">
        <v>34811</v>
      </c>
      <c r="AC8">
        <v>35850</v>
      </c>
      <c r="AD8">
        <v>38804</v>
      </c>
      <c r="AE8">
        <f t="shared" si="1"/>
        <v>260536</v>
      </c>
    </row>
    <row r="9" spans="3:31" x14ac:dyDescent="0.45">
      <c r="C9" s="5"/>
      <c r="G9" s="5">
        <v>44440</v>
      </c>
      <c r="H9">
        <v>31430</v>
      </c>
      <c r="I9">
        <v>21292</v>
      </c>
      <c r="J9">
        <v>31176</v>
      </c>
      <c r="K9">
        <v>35062</v>
      </c>
      <c r="L9">
        <v>35579</v>
      </c>
      <c r="M9">
        <v>57636</v>
      </c>
      <c r="N9">
        <v>53231</v>
      </c>
      <c r="O9">
        <f t="shared" si="0"/>
        <v>265406</v>
      </c>
      <c r="W9" s="5">
        <v>44440</v>
      </c>
      <c r="X9">
        <v>31171</v>
      </c>
      <c r="Y9">
        <v>32273</v>
      </c>
      <c r="Z9">
        <v>44978</v>
      </c>
      <c r="AA9">
        <v>45332</v>
      </c>
      <c r="AB9">
        <v>33568</v>
      </c>
      <c r="AC9">
        <v>33135</v>
      </c>
      <c r="AD9">
        <v>31194</v>
      </c>
      <c r="AE9">
        <f t="shared" si="1"/>
        <v>251651</v>
      </c>
    </row>
    <row r="10" spans="3:31" x14ac:dyDescent="0.45">
      <c r="C10" s="5"/>
      <c r="G10" s="5">
        <v>44470</v>
      </c>
      <c r="H10">
        <v>13531</v>
      </c>
      <c r="I10">
        <v>16404</v>
      </c>
      <c r="J10">
        <v>15995</v>
      </c>
      <c r="K10">
        <v>12744</v>
      </c>
      <c r="L10">
        <v>25177</v>
      </c>
      <c r="M10">
        <v>47352</v>
      </c>
      <c r="N10">
        <v>36645</v>
      </c>
      <c r="O10">
        <f t="shared" si="0"/>
        <v>167848</v>
      </c>
      <c r="W10" s="5">
        <v>44470</v>
      </c>
      <c r="X10">
        <v>22768</v>
      </c>
      <c r="Y10">
        <v>32664</v>
      </c>
      <c r="Z10">
        <v>32715</v>
      </c>
      <c r="AA10">
        <v>25159</v>
      </c>
      <c r="AB10">
        <v>33407</v>
      </c>
      <c r="AC10">
        <v>36904</v>
      </c>
      <c r="AD10">
        <v>27797</v>
      </c>
      <c r="AE10">
        <f t="shared" si="1"/>
        <v>211414</v>
      </c>
    </row>
    <row r="11" spans="3:31" x14ac:dyDescent="0.45">
      <c r="C11" s="5"/>
      <c r="G11" s="5">
        <v>44501</v>
      </c>
      <c r="H11">
        <v>7817</v>
      </c>
      <c r="I11">
        <v>8220</v>
      </c>
      <c r="J11">
        <v>7226</v>
      </c>
      <c r="K11">
        <v>5630</v>
      </c>
      <c r="L11">
        <v>6918</v>
      </c>
      <c r="M11">
        <v>12743</v>
      </c>
      <c r="N11">
        <v>10852</v>
      </c>
      <c r="O11">
        <f t="shared" si="0"/>
        <v>59406</v>
      </c>
      <c r="W11" s="5">
        <v>44501</v>
      </c>
      <c r="X11">
        <v>22752</v>
      </c>
      <c r="Y11">
        <v>26202</v>
      </c>
      <c r="Z11">
        <v>20249</v>
      </c>
      <c r="AA11">
        <v>15193</v>
      </c>
      <c r="AB11">
        <v>14763</v>
      </c>
      <c r="AC11">
        <v>15282</v>
      </c>
      <c r="AD11">
        <v>13756</v>
      </c>
      <c r="AE11">
        <f t="shared" si="1"/>
        <v>128197</v>
      </c>
    </row>
    <row r="12" spans="3:31" x14ac:dyDescent="0.45">
      <c r="C12" s="5"/>
      <c r="G12" s="5">
        <v>44531</v>
      </c>
      <c r="H12">
        <v>4111</v>
      </c>
      <c r="I12">
        <v>3138</v>
      </c>
      <c r="J12">
        <v>5515</v>
      </c>
      <c r="K12">
        <v>6783</v>
      </c>
      <c r="L12">
        <v>7064</v>
      </c>
      <c r="M12">
        <v>6536</v>
      </c>
      <c r="N12">
        <v>4746</v>
      </c>
      <c r="O12">
        <f t="shared" si="0"/>
        <v>37893</v>
      </c>
      <c r="W12" s="5">
        <v>44531</v>
      </c>
      <c r="X12">
        <v>11403</v>
      </c>
      <c r="Y12">
        <v>11266</v>
      </c>
      <c r="Z12">
        <v>17380</v>
      </c>
      <c r="AA12">
        <v>17854</v>
      </c>
      <c r="AB12">
        <v>14460</v>
      </c>
      <c r="AC12">
        <v>9398</v>
      </c>
      <c r="AD12">
        <v>7531</v>
      </c>
      <c r="AE12">
        <f t="shared" si="1"/>
        <v>89292</v>
      </c>
    </row>
    <row r="13" spans="3:31" x14ac:dyDescent="0.45">
      <c r="C13" s="5"/>
      <c r="G13" s="5">
        <v>44562</v>
      </c>
      <c r="H13">
        <v>1264</v>
      </c>
      <c r="I13">
        <v>1278</v>
      </c>
      <c r="J13">
        <v>1245</v>
      </c>
      <c r="K13">
        <v>1391</v>
      </c>
      <c r="L13">
        <v>1328</v>
      </c>
      <c r="M13">
        <v>2236</v>
      </c>
      <c r="N13">
        <v>1441</v>
      </c>
      <c r="O13">
        <f t="shared" si="0"/>
        <v>10183</v>
      </c>
      <c r="W13" s="5">
        <v>44562</v>
      </c>
      <c r="X13">
        <v>7067</v>
      </c>
      <c r="Y13">
        <v>7382</v>
      </c>
      <c r="Z13">
        <v>6872</v>
      </c>
      <c r="AA13">
        <v>7440</v>
      </c>
      <c r="AB13">
        <v>6017</v>
      </c>
      <c r="AC13">
        <v>5689</v>
      </c>
      <c r="AD13">
        <v>4737</v>
      </c>
      <c r="AE13">
        <f t="shared" si="1"/>
        <v>45204</v>
      </c>
    </row>
    <row r="14" spans="3:31" x14ac:dyDescent="0.45">
      <c r="C14" s="5"/>
      <c r="G14" s="5">
        <v>44593</v>
      </c>
      <c r="H14">
        <v>2669</v>
      </c>
      <c r="I14">
        <v>1494</v>
      </c>
      <c r="J14">
        <v>1474</v>
      </c>
      <c r="K14">
        <v>1005</v>
      </c>
      <c r="L14">
        <v>1514</v>
      </c>
      <c r="M14">
        <v>1697</v>
      </c>
      <c r="N14">
        <v>2791</v>
      </c>
      <c r="O14">
        <f t="shared" si="0"/>
        <v>12644</v>
      </c>
      <c r="W14" s="5">
        <v>44593</v>
      </c>
      <c r="X14">
        <v>9866</v>
      </c>
      <c r="Y14">
        <v>8640</v>
      </c>
      <c r="Z14">
        <v>7560</v>
      </c>
      <c r="AA14">
        <v>6161</v>
      </c>
      <c r="AB14">
        <v>6288</v>
      </c>
      <c r="AC14">
        <v>4910</v>
      </c>
      <c r="AD14">
        <v>6079</v>
      </c>
      <c r="AE14">
        <f t="shared" si="1"/>
        <v>49504</v>
      </c>
    </row>
    <row r="15" spans="3:31" x14ac:dyDescent="0.45">
      <c r="C15" s="5"/>
      <c r="G15" s="5">
        <v>44621</v>
      </c>
      <c r="H15">
        <v>9717</v>
      </c>
      <c r="I15">
        <v>5964</v>
      </c>
      <c r="J15">
        <v>9601</v>
      </c>
      <c r="K15">
        <v>7260</v>
      </c>
      <c r="L15">
        <v>4101</v>
      </c>
      <c r="M15">
        <v>10735</v>
      </c>
      <c r="N15">
        <v>11823</v>
      </c>
      <c r="O15">
        <f t="shared" si="0"/>
        <v>59201</v>
      </c>
      <c r="W15" s="5">
        <v>44621</v>
      </c>
      <c r="X15">
        <v>16130</v>
      </c>
      <c r="Y15">
        <v>18035</v>
      </c>
      <c r="Z15">
        <v>19988</v>
      </c>
      <c r="AA15">
        <v>16666</v>
      </c>
      <c r="AB15">
        <v>10274</v>
      </c>
      <c r="AC15">
        <v>10803</v>
      </c>
      <c r="AD15">
        <v>12227</v>
      </c>
      <c r="AE15">
        <f t="shared" si="1"/>
        <v>104123</v>
      </c>
    </row>
    <row r="16" spans="3:31" x14ac:dyDescent="0.45">
      <c r="C16" s="5"/>
      <c r="G16" s="5">
        <v>44652</v>
      </c>
      <c r="H16">
        <v>7167</v>
      </c>
      <c r="I16">
        <v>8816</v>
      </c>
      <c r="J16">
        <v>5759</v>
      </c>
      <c r="K16">
        <v>10291</v>
      </c>
      <c r="L16">
        <v>10042</v>
      </c>
      <c r="M16">
        <v>25798</v>
      </c>
      <c r="N16">
        <v>13189</v>
      </c>
      <c r="O16">
        <f t="shared" si="0"/>
        <v>81062</v>
      </c>
      <c r="W16" s="5">
        <v>44652</v>
      </c>
      <c r="X16">
        <v>17169</v>
      </c>
      <c r="Y16">
        <v>21099</v>
      </c>
      <c r="Z16">
        <v>16052</v>
      </c>
      <c r="AA16">
        <v>20000</v>
      </c>
      <c r="AB16">
        <v>17423</v>
      </c>
      <c r="AC16">
        <v>20991</v>
      </c>
      <c r="AD16">
        <v>13273</v>
      </c>
      <c r="AE16">
        <f t="shared" si="1"/>
        <v>126007</v>
      </c>
    </row>
    <row r="17" spans="3:32" x14ac:dyDescent="0.45">
      <c r="C17" s="5"/>
      <c r="G17" s="5">
        <v>44682</v>
      </c>
      <c r="H17">
        <v>33709</v>
      </c>
      <c r="I17">
        <v>23624</v>
      </c>
      <c r="J17">
        <v>15423</v>
      </c>
      <c r="K17">
        <v>22598</v>
      </c>
      <c r="L17">
        <v>21589</v>
      </c>
      <c r="M17">
        <v>39274</v>
      </c>
      <c r="N17">
        <v>40803</v>
      </c>
      <c r="O17">
        <f t="shared" si="0"/>
        <v>197020</v>
      </c>
      <c r="W17" s="5">
        <v>44682</v>
      </c>
      <c r="X17">
        <v>37423</v>
      </c>
      <c r="Y17">
        <v>35615</v>
      </c>
      <c r="Z17">
        <v>26147</v>
      </c>
      <c r="AA17">
        <v>31100</v>
      </c>
      <c r="AB17">
        <v>24742</v>
      </c>
      <c r="AC17">
        <v>27984</v>
      </c>
      <c r="AD17">
        <v>29357</v>
      </c>
      <c r="AE17">
        <f t="shared" si="1"/>
        <v>212368</v>
      </c>
    </row>
    <row r="18" spans="3:32" x14ac:dyDescent="0.45">
      <c r="C18" s="5"/>
      <c r="G18" s="5" t="s">
        <v>15</v>
      </c>
      <c r="H18">
        <f>SUM(H6:H17)</f>
        <v>210217</v>
      </c>
      <c r="I18">
        <f t="shared" ref="I18:N18" si="2">SUM(I6:I17)</f>
        <v>192364</v>
      </c>
      <c r="J18">
        <f t="shared" si="2"/>
        <v>192320</v>
      </c>
      <c r="K18">
        <f t="shared" si="2"/>
        <v>209445</v>
      </c>
      <c r="L18">
        <f t="shared" si="2"/>
        <v>250916</v>
      </c>
      <c r="M18">
        <f t="shared" si="2"/>
        <v>412604</v>
      </c>
      <c r="N18">
        <f t="shared" si="2"/>
        <v>354080</v>
      </c>
      <c r="O18">
        <f>SUM(H18:N18)</f>
        <v>1821946</v>
      </c>
      <c r="P18">
        <f>SUM(O6:O17)</f>
        <v>1821946</v>
      </c>
      <c r="W18" s="5" t="s">
        <v>15</v>
      </c>
      <c r="X18">
        <f t="shared" ref="X18:AE18" si="3">SUM(X6:X17)</f>
        <v>274979</v>
      </c>
      <c r="Y18">
        <f t="shared" si="3"/>
        <v>310671</v>
      </c>
      <c r="Z18">
        <f t="shared" si="3"/>
        <v>306152</v>
      </c>
      <c r="AA18">
        <f t="shared" si="3"/>
        <v>297363</v>
      </c>
      <c r="AB18">
        <f t="shared" si="3"/>
        <v>269984</v>
      </c>
      <c r="AC18">
        <f t="shared" si="3"/>
        <v>274125</v>
      </c>
      <c r="AD18">
        <f t="shared" si="3"/>
        <v>243642</v>
      </c>
      <c r="AE18">
        <f t="shared" si="3"/>
        <v>1976916</v>
      </c>
      <c r="AF18">
        <f>SUM(X18:AD18)</f>
        <v>1976916</v>
      </c>
    </row>
    <row r="19" spans="3:32" x14ac:dyDescent="0.45">
      <c r="C19" s="5"/>
      <c r="G19" s="5"/>
    </row>
    <row r="20" spans="3:32" x14ac:dyDescent="0.45">
      <c r="C20" s="5"/>
      <c r="G20" s="5"/>
      <c r="H20" t="s">
        <v>136</v>
      </c>
      <c r="I20" t="s">
        <v>137</v>
      </c>
      <c r="J20" t="s">
        <v>138</v>
      </c>
      <c r="K20" t="s">
        <v>139</v>
      </c>
      <c r="L20" t="s">
        <v>140</v>
      </c>
      <c r="M20" t="s">
        <v>135</v>
      </c>
      <c r="N20" t="s">
        <v>134</v>
      </c>
      <c r="W20" s="5"/>
      <c r="X20" t="s">
        <v>136</v>
      </c>
      <c r="Y20" t="s">
        <v>137</v>
      </c>
      <c r="Z20" t="s">
        <v>138</v>
      </c>
      <c r="AA20" t="s">
        <v>139</v>
      </c>
      <c r="AB20" t="s">
        <v>140</v>
      </c>
      <c r="AC20" t="s">
        <v>135</v>
      </c>
      <c r="AD20" t="s">
        <v>134</v>
      </c>
    </row>
    <row r="21" spans="3:32" x14ac:dyDescent="0.45">
      <c r="C21" s="5"/>
      <c r="G21" t="s">
        <v>141</v>
      </c>
      <c r="H21" s="1">
        <f>H18/$O$18</f>
        <v>0.11538047779681725</v>
      </c>
      <c r="I21" s="1">
        <f t="shared" ref="I21:N21" si="4">I18/$O$18</f>
        <v>0.10558161438374133</v>
      </c>
      <c r="J21" s="1">
        <f t="shared" si="4"/>
        <v>0.105557464381491</v>
      </c>
      <c r="K21" s="1">
        <f t="shared" si="4"/>
        <v>0.11495675503006127</v>
      </c>
      <c r="L21" s="1">
        <f t="shared" si="4"/>
        <v>0.13771868101469528</v>
      </c>
      <c r="M21" s="1">
        <f t="shared" si="4"/>
        <v>0.22646335292044881</v>
      </c>
      <c r="N21" s="1">
        <f t="shared" si="4"/>
        <v>0.19434165447274507</v>
      </c>
      <c r="W21" t="s">
        <v>141</v>
      </c>
      <c r="X21" s="1">
        <f t="shared" ref="X21:AD21" si="5">X18/$AE$18</f>
        <v>0.13909493372505458</v>
      </c>
      <c r="Y21" s="1">
        <f t="shared" si="5"/>
        <v>0.15714931742168103</v>
      </c>
      <c r="Z21" s="1">
        <f t="shared" si="5"/>
        <v>0.15486343375236986</v>
      </c>
      <c r="AA21" s="1">
        <f t="shared" si="5"/>
        <v>0.15041762017202551</v>
      </c>
      <c r="AB21" s="1">
        <f t="shared" si="5"/>
        <v>0.13656827098369378</v>
      </c>
      <c r="AC21" s="1">
        <f t="shared" si="5"/>
        <v>0.13866294774284796</v>
      </c>
      <c r="AD21" s="1">
        <f t="shared" si="5"/>
        <v>0.12324347620232726</v>
      </c>
    </row>
    <row r="22" spans="3:32" x14ac:dyDescent="0.45">
      <c r="C22" s="5"/>
      <c r="G22" s="5"/>
    </row>
    <row r="23" spans="3:32" x14ac:dyDescent="0.45">
      <c r="C23" s="5"/>
      <c r="G23" s="5" t="s">
        <v>13</v>
      </c>
      <c r="W23" t="s">
        <v>14</v>
      </c>
      <c r="X23" t="s">
        <v>22</v>
      </c>
    </row>
    <row r="24" spans="3:32" x14ac:dyDescent="0.45">
      <c r="C24" s="5"/>
      <c r="H24" t="s">
        <v>136</v>
      </c>
      <c r="I24" t="s">
        <v>137</v>
      </c>
      <c r="J24" t="s">
        <v>138</v>
      </c>
      <c r="K24" t="s">
        <v>139</v>
      </c>
      <c r="L24" t="s">
        <v>140</v>
      </c>
      <c r="M24" t="s">
        <v>135</v>
      </c>
      <c r="N24" t="s">
        <v>134</v>
      </c>
      <c r="O24" t="s">
        <v>57</v>
      </c>
      <c r="X24" t="s">
        <v>136</v>
      </c>
      <c r="Y24" t="s">
        <v>137</v>
      </c>
      <c r="Z24" t="s">
        <v>138</v>
      </c>
      <c r="AA24" t="s">
        <v>139</v>
      </c>
      <c r="AB24" t="s">
        <v>140</v>
      </c>
      <c r="AC24" t="s">
        <v>135</v>
      </c>
      <c r="AD24" t="s">
        <v>134</v>
      </c>
      <c r="AE24" t="s">
        <v>57</v>
      </c>
    </row>
    <row r="25" spans="3:32" x14ac:dyDescent="0.45">
      <c r="C25" s="5"/>
      <c r="G25" s="5">
        <v>44348</v>
      </c>
      <c r="H25" s="1">
        <f>H6/$O$6</f>
        <v>9.1654287210507751E-2</v>
      </c>
      <c r="I25" s="1">
        <f t="shared" ref="I25:N25" si="6">I6/$O$6</f>
        <v>0.12585008567652392</v>
      </c>
      <c r="J25" s="1">
        <f t="shared" si="6"/>
        <v>0.12743180611812316</v>
      </c>
      <c r="K25" s="1">
        <f t="shared" si="6"/>
        <v>0.1076496132978515</v>
      </c>
      <c r="L25" s="1">
        <f t="shared" si="6"/>
        <v>0.14163879062510018</v>
      </c>
      <c r="M25" s="1">
        <f t="shared" si="6"/>
        <v>0.21008026162511087</v>
      </c>
      <c r="N25" s="1">
        <f t="shared" si="6"/>
        <v>0.19569515544678259</v>
      </c>
      <c r="O25" s="4">
        <f>SUM(H25:N25)</f>
        <v>1</v>
      </c>
      <c r="W25" s="5">
        <v>44348</v>
      </c>
      <c r="X25" s="1">
        <f t="shared" ref="X25:AD25" si="7">X6/$AE$6</f>
        <v>0.11933349769888231</v>
      </c>
      <c r="Y25" s="1">
        <f t="shared" si="7"/>
        <v>0.17001150558842867</v>
      </c>
      <c r="Z25" s="1">
        <f t="shared" si="7"/>
        <v>0.18069526627218935</v>
      </c>
      <c r="AA25" s="1">
        <f t="shared" si="7"/>
        <v>0.13702333990795529</v>
      </c>
      <c r="AB25" s="1">
        <f t="shared" si="7"/>
        <v>0.13166502301117686</v>
      </c>
      <c r="AC25" s="1">
        <f t="shared" si="7"/>
        <v>0.13162804076265613</v>
      </c>
      <c r="AD25" s="1">
        <f t="shared" si="7"/>
        <v>0.12964332675871137</v>
      </c>
      <c r="AE25" s="4">
        <f>SUM(X25:AD25)</f>
        <v>1</v>
      </c>
    </row>
    <row r="26" spans="3:32" x14ac:dyDescent="0.45">
      <c r="C26" s="5"/>
      <c r="G26" s="5">
        <v>44378</v>
      </c>
      <c r="H26" s="1">
        <f>H7/$O$7</f>
        <v>0.10922259920342234</v>
      </c>
      <c r="I26" s="1">
        <f t="shared" ref="I26:N26" si="8">I7/$O$7</f>
        <v>9.7952500368785958E-2</v>
      </c>
      <c r="J26" s="1">
        <f t="shared" si="8"/>
        <v>0.10128632541672813</v>
      </c>
      <c r="K26" s="1">
        <f t="shared" si="8"/>
        <v>0.12403599350936716</v>
      </c>
      <c r="L26" s="1">
        <f t="shared" si="8"/>
        <v>0.15976987756306241</v>
      </c>
      <c r="M26" s="1">
        <f t="shared" si="8"/>
        <v>0.24400059005753061</v>
      </c>
      <c r="N26" s="1">
        <f t="shared" si="8"/>
        <v>0.1637321138811034</v>
      </c>
      <c r="O26" s="4">
        <f t="shared" ref="O26:O36" si="9">SUM(H26:N26)</f>
        <v>1</v>
      </c>
      <c r="W26" s="5">
        <v>44378</v>
      </c>
      <c r="X26" s="1">
        <f t="shared" ref="X26:AD26" si="10">X7/$AE$7</f>
        <v>0.12182872365431324</v>
      </c>
      <c r="Y26" s="1">
        <f t="shared" si="10"/>
        <v>0.1361944683851759</v>
      </c>
      <c r="Z26" s="1">
        <f t="shared" si="10"/>
        <v>0.14050380004701088</v>
      </c>
      <c r="AA26" s="1">
        <f t="shared" si="10"/>
        <v>0.1679072318420434</v>
      </c>
      <c r="AB26" s="1">
        <f t="shared" si="10"/>
        <v>0.16527853952832405</v>
      </c>
      <c r="AC26" s="1">
        <f t="shared" si="10"/>
        <v>0.16119250959805689</v>
      </c>
      <c r="AD26" s="1">
        <f t="shared" si="10"/>
        <v>0.1070947269450756</v>
      </c>
      <c r="AE26" s="4">
        <f t="shared" ref="AE26:AE36" si="11">SUM(X26:AD26)</f>
        <v>0.99999999999999989</v>
      </c>
    </row>
    <row r="27" spans="3:32" x14ac:dyDescent="0.45">
      <c r="C27" s="5"/>
      <c r="G27" s="5">
        <v>44409</v>
      </c>
      <c r="H27" s="1">
        <f>H8/$O$8</f>
        <v>0.11569317065970106</v>
      </c>
      <c r="I27" s="1">
        <f t="shared" ref="I27:N27" si="12">I8/$O$8</f>
        <v>0.10784080917510092</v>
      </c>
      <c r="J27" s="1">
        <f t="shared" si="12"/>
        <v>9.2431311893102636E-2</v>
      </c>
      <c r="K27" s="1">
        <f t="shared" si="12"/>
        <v>0.11045612368672704</v>
      </c>
      <c r="L27" s="1">
        <f t="shared" si="12"/>
        <v>0.14020332064718605</v>
      </c>
      <c r="M27" s="1">
        <f t="shared" si="12"/>
        <v>0.21475101564054347</v>
      </c>
      <c r="N27" s="1">
        <f t="shared" si="12"/>
        <v>0.21862424829763882</v>
      </c>
      <c r="O27" s="4">
        <f t="shared" si="9"/>
        <v>1</v>
      </c>
      <c r="W27" s="5">
        <v>44409</v>
      </c>
      <c r="X27" s="1">
        <f t="shared" ref="X27:AD27" si="13">X8/$AE$8</f>
        <v>0.1500406853563423</v>
      </c>
      <c r="Y27" s="1">
        <f t="shared" si="13"/>
        <v>0.15873430159363774</v>
      </c>
      <c r="Z27" s="1">
        <f t="shared" si="13"/>
        <v>0.13192802530168576</v>
      </c>
      <c r="AA27" s="1">
        <f t="shared" si="13"/>
        <v>0.13914391869069917</v>
      </c>
      <c r="AB27" s="1">
        <f t="shared" si="13"/>
        <v>0.13361301317284369</v>
      </c>
      <c r="AC27" s="1">
        <f t="shared" si="13"/>
        <v>0.13760094574262291</v>
      </c>
      <c r="AD27" s="1">
        <f t="shared" si="13"/>
        <v>0.14893911014216846</v>
      </c>
      <c r="AE27" s="4">
        <f t="shared" si="11"/>
        <v>1.0000000000000002</v>
      </c>
    </row>
    <row r="28" spans="3:32" x14ac:dyDescent="0.45">
      <c r="C28" s="5"/>
      <c r="G28" s="5">
        <v>44440</v>
      </c>
      <c r="H28" s="1">
        <f>H9/$O$9</f>
        <v>0.11842234162000859</v>
      </c>
      <c r="I28" s="1">
        <f t="shared" ref="I28:N28" si="14">I9/$O$9</f>
        <v>8.0224260190048455E-2</v>
      </c>
      <c r="J28" s="1">
        <f t="shared" si="14"/>
        <v>0.11746531728747654</v>
      </c>
      <c r="K28" s="1">
        <f t="shared" si="14"/>
        <v>0.13210703601275028</v>
      </c>
      <c r="L28" s="1">
        <f t="shared" si="14"/>
        <v>0.1340549949888096</v>
      </c>
      <c r="M28" s="1">
        <f t="shared" si="14"/>
        <v>0.21716163161345259</v>
      </c>
      <c r="N28" s="1">
        <f t="shared" si="14"/>
        <v>0.20056441828745394</v>
      </c>
      <c r="O28" s="4">
        <f t="shared" si="9"/>
        <v>1</v>
      </c>
      <c r="W28" s="5">
        <v>44440</v>
      </c>
      <c r="X28" s="1">
        <f t="shared" ref="X28:AD28" si="15">X9/$AE$9</f>
        <v>0.12386598900858729</v>
      </c>
      <c r="Y28" s="1">
        <f t="shared" si="15"/>
        <v>0.12824506956062165</v>
      </c>
      <c r="Z28" s="1">
        <f t="shared" si="15"/>
        <v>0.17873165614283273</v>
      </c>
      <c r="AA28" s="1">
        <f t="shared" si="15"/>
        <v>0.18013836622942089</v>
      </c>
      <c r="AB28" s="1">
        <f t="shared" si="15"/>
        <v>0.13339108527285803</v>
      </c>
      <c r="AC28" s="1">
        <f t="shared" si="15"/>
        <v>0.13167044835903691</v>
      </c>
      <c r="AD28" s="1">
        <f t="shared" si="15"/>
        <v>0.12395738542664245</v>
      </c>
      <c r="AE28" s="4">
        <f t="shared" si="11"/>
        <v>1</v>
      </c>
    </row>
    <row r="29" spans="3:32" x14ac:dyDescent="0.45">
      <c r="C29" s="5"/>
      <c r="G29" s="5">
        <v>44470</v>
      </c>
      <c r="H29" s="1">
        <f>H10/$O$10</f>
        <v>8.0614603689052003E-2</v>
      </c>
      <c r="I29" s="1">
        <f t="shared" ref="I29:N29" si="16">I10/$O$10</f>
        <v>9.7731280682522279E-2</v>
      </c>
      <c r="J29" s="1">
        <f t="shared" si="16"/>
        <v>9.5294552213907827E-2</v>
      </c>
      <c r="K29" s="1">
        <f t="shared" si="16"/>
        <v>7.5925837662647155E-2</v>
      </c>
      <c r="L29" s="1">
        <f t="shared" si="16"/>
        <v>0.14999880844573663</v>
      </c>
      <c r="M29" s="1">
        <f t="shared" si="16"/>
        <v>0.28211238739812211</v>
      </c>
      <c r="N29" s="1">
        <f t="shared" si="16"/>
        <v>0.21832252990801201</v>
      </c>
      <c r="O29" s="4">
        <f t="shared" si="9"/>
        <v>1</v>
      </c>
      <c r="W29" s="5">
        <v>44470</v>
      </c>
      <c r="X29" s="1">
        <f t="shared" ref="X29:AD29" si="17">X10/$AE$10</f>
        <v>0.10769390863424372</v>
      </c>
      <c r="Y29" s="1">
        <f t="shared" si="17"/>
        <v>0.15450254003992167</v>
      </c>
      <c r="Z29" s="1">
        <f t="shared" si="17"/>
        <v>0.15474377288164454</v>
      </c>
      <c r="AA29" s="1">
        <f t="shared" si="17"/>
        <v>0.11900347186089852</v>
      </c>
      <c r="AB29" s="1">
        <f t="shared" si="17"/>
        <v>0.15801697143992358</v>
      </c>
      <c r="AC29" s="1">
        <f t="shared" si="17"/>
        <v>0.17455797629296074</v>
      </c>
      <c r="AD29" s="1">
        <f t="shared" si="17"/>
        <v>0.13148135885040727</v>
      </c>
      <c r="AE29" s="4">
        <f t="shared" si="11"/>
        <v>1</v>
      </c>
    </row>
    <row r="30" spans="3:32" x14ac:dyDescent="0.45">
      <c r="C30" s="5"/>
      <c r="G30" s="5">
        <v>44501</v>
      </c>
      <c r="H30" s="1">
        <f>H11/$O$11</f>
        <v>0.13158603508063157</v>
      </c>
      <c r="I30" s="1">
        <f t="shared" ref="I30:N30" si="18">I11/$O$11</f>
        <v>0.13836986163013837</v>
      </c>
      <c r="J30" s="1">
        <f t="shared" si="18"/>
        <v>0.12163754502912164</v>
      </c>
      <c r="K30" s="1">
        <f t="shared" si="18"/>
        <v>9.4771571895094775E-2</v>
      </c>
      <c r="L30" s="1">
        <f t="shared" si="18"/>
        <v>0.11645288354711646</v>
      </c>
      <c r="M30" s="1">
        <f t="shared" si="18"/>
        <v>0.21450695215971452</v>
      </c>
      <c r="N30" s="1">
        <f t="shared" si="18"/>
        <v>0.18267515065818268</v>
      </c>
      <c r="O30" s="4">
        <f t="shared" si="9"/>
        <v>1</v>
      </c>
      <c r="W30" s="5">
        <v>44501</v>
      </c>
      <c r="X30" s="1">
        <f t="shared" ref="X30:AD30" si="19">X11/$AE$11</f>
        <v>0.17747685203241886</v>
      </c>
      <c r="Y30" s="1">
        <f t="shared" si="19"/>
        <v>0.20438855823459207</v>
      </c>
      <c r="Z30" s="1">
        <f t="shared" si="19"/>
        <v>0.15795221417037841</v>
      </c>
      <c r="AA30" s="1">
        <f t="shared" si="19"/>
        <v>0.11851291371872977</v>
      </c>
      <c r="AB30" s="1">
        <f t="shared" si="19"/>
        <v>0.11515870106164731</v>
      </c>
      <c r="AC30" s="1">
        <f t="shared" si="19"/>
        <v>0.11920715773380032</v>
      </c>
      <c r="AD30" s="1">
        <f t="shared" si="19"/>
        <v>0.10730360304843327</v>
      </c>
      <c r="AE30" s="4">
        <f t="shared" si="11"/>
        <v>0.99999999999999989</v>
      </c>
    </row>
    <row r="31" spans="3:32" x14ac:dyDescent="0.45">
      <c r="C31" s="5"/>
      <c r="G31" s="5">
        <v>44531</v>
      </c>
      <c r="H31" s="1">
        <f>H12/$O$12</f>
        <v>0.10848969466656111</v>
      </c>
      <c r="I31" s="1">
        <f t="shared" ref="I31:N31" si="20">I12/$O$12</f>
        <v>8.2812128889240763E-2</v>
      </c>
      <c r="J31" s="1">
        <f t="shared" si="20"/>
        <v>0.14554139286939541</v>
      </c>
      <c r="K31" s="1">
        <f t="shared" si="20"/>
        <v>0.17900403768506057</v>
      </c>
      <c r="L31" s="1">
        <f t="shared" si="20"/>
        <v>0.18641965534531443</v>
      </c>
      <c r="M31" s="1">
        <f t="shared" si="20"/>
        <v>0.17248568337159897</v>
      </c>
      <c r="N31" s="1">
        <f t="shared" si="20"/>
        <v>0.12524740717282876</v>
      </c>
      <c r="O31" s="4">
        <f t="shared" si="9"/>
        <v>1</v>
      </c>
      <c r="W31" s="5">
        <v>44531</v>
      </c>
      <c r="X31" s="1">
        <f t="shared" ref="X31:AD31" si="21">X12/$AE$12</f>
        <v>0.12770460959548449</v>
      </c>
      <c r="Y31" s="1">
        <f t="shared" si="21"/>
        <v>0.12617031760964029</v>
      </c>
      <c r="Z31" s="1">
        <f t="shared" si="21"/>
        <v>0.19464229718227838</v>
      </c>
      <c r="AA31" s="1">
        <f t="shared" si="21"/>
        <v>0.19995072346906778</v>
      </c>
      <c r="AB31" s="1">
        <f t="shared" si="21"/>
        <v>0.16194059938180352</v>
      </c>
      <c r="AC31" s="1">
        <f t="shared" si="21"/>
        <v>0.10525019038659679</v>
      </c>
      <c r="AD31" s="1">
        <f t="shared" si="21"/>
        <v>8.4341262375128789E-2</v>
      </c>
      <c r="AE31" s="4">
        <f t="shared" si="11"/>
        <v>1</v>
      </c>
    </row>
    <row r="32" spans="3:32" x14ac:dyDescent="0.45">
      <c r="C32" s="5"/>
      <c r="G32" s="5">
        <v>44562</v>
      </c>
      <c r="H32" s="1">
        <f>H13/$O$13</f>
        <v>0.12412844937641167</v>
      </c>
      <c r="I32" s="1">
        <f t="shared" ref="I32:N32" si="22">I13/$O$13</f>
        <v>0.12550328979672001</v>
      </c>
      <c r="J32" s="1">
        <f t="shared" si="22"/>
        <v>0.12226259452027889</v>
      </c>
      <c r="K32" s="1">
        <f t="shared" si="22"/>
        <v>0.13660021604635175</v>
      </c>
      <c r="L32" s="1">
        <f t="shared" si="22"/>
        <v>0.13041343415496415</v>
      </c>
      <c r="M32" s="1">
        <f t="shared" si="22"/>
        <v>0.21958165570067761</v>
      </c>
      <c r="N32" s="1">
        <f t="shared" si="22"/>
        <v>0.14151036040459589</v>
      </c>
      <c r="O32" s="4">
        <f t="shared" si="9"/>
        <v>0.99999999999999989</v>
      </c>
      <c r="W32" s="5">
        <v>44562</v>
      </c>
      <c r="X32" s="1">
        <f t="shared" ref="X32:AD32" si="23">X13/$AE$13</f>
        <v>0.15633572250243341</v>
      </c>
      <c r="Y32" s="1">
        <f t="shared" si="23"/>
        <v>0.1633041323776657</v>
      </c>
      <c r="Z32" s="1">
        <f t="shared" si="23"/>
        <v>0.15202194496062296</v>
      </c>
      <c r="AA32" s="1">
        <f t="shared" si="23"/>
        <v>0.1645872046721529</v>
      </c>
      <c r="AB32" s="1">
        <f t="shared" si="23"/>
        <v>0.13310768958499247</v>
      </c>
      <c r="AC32" s="1">
        <f t="shared" si="23"/>
        <v>0.12585169454030617</v>
      </c>
      <c r="AD32" s="1">
        <f t="shared" si="23"/>
        <v>0.10479161136182638</v>
      </c>
      <c r="AE32" s="4">
        <f t="shared" si="11"/>
        <v>1.0000000000000002</v>
      </c>
    </row>
    <row r="33" spans="3:31" x14ac:dyDescent="0.45">
      <c r="C33" s="5"/>
      <c r="G33" s="5">
        <v>44593</v>
      </c>
      <c r="H33" s="1">
        <f>H14/$O$14</f>
        <v>0.21108826320784563</v>
      </c>
      <c r="I33" s="1">
        <f t="shared" ref="I33:N33" si="24">I14/$O$14</f>
        <v>0.11815881050300538</v>
      </c>
      <c r="J33" s="1">
        <f t="shared" si="24"/>
        <v>0.11657703258462512</v>
      </c>
      <c r="K33" s="1">
        <f t="shared" si="24"/>
        <v>7.9484340398608036E-2</v>
      </c>
      <c r="L33" s="1">
        <f t="shared" si="24"/>
        <v>0.11974058842138564</v>
      </c>
      <c r="M33" s="1">
        <f t="shared" si="24"/>
        <v>0.13421385637456501</v>
      </c>
      <c r="N33" s="1">
        <f t="shared" si="24"/>
        <v>0.2207371085099652</v>
      </c>
      <c r="O33" s="4">
        <f t="shared" si="9"/>
        <v>1</v>
      </c>
      <c r="W33" s="5">
        <v>44593</v>
      </c>
      <c r="X33" s="1">
        <f t="shared" ref="X33:AD33" si="25">X14/$AE$14</f>
        <v>0.19929702650290887</v>
      </c>
      <c r="Y33" s="1">
        <f t="shared" si="25"/>
        <v>0.17453135100193923</v>
      </c>
      <c r="Z33" s="1">
        <f t="shared" si="25"/>
        <v>0.15271493212669685</v>
      </c>
      <c r="AA33" s="1">
        <f t="shared" si="25"/>
        <v>0.12445458952811894</v>
      </c>
      <c r="AB33" s="1">
        <f t="shared" si="25"/>
        <v>0.12702003878474466</v>
      </c>
      <c r="AC33" s="1">
        <f t="shared" si="25"/>
        <v>9.9183904330963149E-2</v>
      </c>
      <c r="AD33" s="1">
        <f t="shared" si="25"/>
        <v>0.12279815772462831</v>
      </c>
      <c r="AE33" s="4">
        <f t="shared" si="11"/>
        <v>1</v>
      </c>
    </row>
    <row r="34" spans="3:31" x14ac:dyDescent="0.45">
      <c r="C34" s="5"/>
      <c r="G34" s="5">
        <v>44621</v>
      </c>
      <c r="H34" s="1">
        <f>H15/$O$15</f>
        <v>0.1641357409503218</v>
      </c>
      <c r="I34" s="1">
        <f t="shared" ref="I34:N34" si="26">I15/$O$15</f>
        <v>0.10074154152801473</v>
      </c>
      <c r="J34" s="1">
        <f t="shared" si="26"/>
        <v>0.16217631458928058</v>
      </c>
      <c r="K34" s="1">
        <f t="shared" si="26"/>
        <v>0.12263306363068191</v>
      </c>
      <c r="L34" s="1">
        <f t="shared" si="26"/>
        <v>6.9272478505430654E-2</v>
      </c>
      <c r="M34" s="1">
        <f t="shared" si="26"/>
        <v>0.18133139642911436</v>
      </c>
      <c r="N34" s="1">
        <f t="shared" si="26"/>
        <v>0.19970946436715595</v>
      </c>
      <c r="O34" s="4">
        <f t="shared" si="9"/>
        <v>1</v>
      </c>
      <c r="W34" s="5">
        <v>44621</v>
      </c>
      <c r="X34" s="1">
        <f t="shared" ref="X34:AD34" si="27">X15/$AE$15</f>
        <v>0.15491293950424018</v>
      </c>
      <c r="Y34" s="1">
        <f t="shared" si="27"/>
        <v>0.1732086090489133</v>
      </c>
      <c r="Z34" s="1">
        <f t="shared" si="27"/>
        <v>0.19196527184195614</v>
      </c>
      <c r="AA34" s="1">
        <f t="shared" si="27"/>
        <v>0.16006069744436868</v>
      </c>
      <c r="AB34" s="1">
        <f t="shared" si="27"/>
        <v>9.8671763203134755E-2</v>
      </c>
      <c r="AC34" s="1">
        <f t="shared" si="27"/>
        <v>0.10375229296120934</v>
      </c>
      <c r="AD34" s="1">
        <f t="shared" si="27"/>
        <v>0.1174284259961776</v>
      </c>
      <c r="AE34" s="4">
        <f t="shared" si="11"/>
        <v>1</v>
      </c>
    </row>
    <row r="35" spans="3:31" x14ac:dyDescent="0.45">
      <c r="C35" s="5"/>
      <c r="G35" s="5">
        <v>44652</v>
      </c>
      <c r="H35" s="1">
        <f>H16/$O$16</f>
        <v>8.8413806715847129E-2</v>
      </c>
      <c r="I35" s="1">
        <f t="shared" ref="I35:N35" si="28">I16/$O$16</f>
        <v>0.10875626064000395</v>
      </c>
      <c r="J35" s="1">
        <f t="shared" si="28"/>
        <v>7.1044385778786606E-2</v>
      </c>
      <c r="K35" s="1">
        <f t="shared" si="28"/>
        <v>0.12695220941995017</v>
      </c>
      <c r="L35" s="1">
        <f t="shared" si="28"/>
        <v>0.12388048654116603</v>
      </c>
      <c r="M35" s="1">
        <f t="shared" si="28"/>
        <v>0.31825022822037452</v>
      </c>
      <c r="N35" s="1">
        <f t="shared" si="28"/>
        <v>0.16270262268387162</v>
      </c>
      <c r="O35" s="4">
        <f t="shared" si="9"/>
        <v>1</v>
      </c>
      <c r="W35" s="5">
        <v>44652</v>
      </c>
      <c r="X35" s="1">
        <f t="shared" ref="X35:AD35" si="29">X16/$AE$16</f>
        <v>0.13625433507662274</v>
      </c>
      <c r="Y35" s="1">
        <f t="shared" si="29"/>
        <v>0.16744307855912766</v>
      </c>
      <c r="Z35" s="1">
        <f t="shared" si="29"/>
        <v>0.12738974818859269</v>
      </c>
      <c r="AA35" s="1">
        <f t="shared" si="29"/>
        <v>0.15872134087788772</v>
      </c>
      <c r="AB35" s="1">
        <f t="shared" si="29"/>
        <v>0.1382700961057719</v>
      </c>
      <c r="AC35" s="1">
        <f t="shared" si="29"/>
        <v>0.16658598331838709</v>
      </c>
      <c r="AD35" s="1">
        <f t="shared" si="29"/>
        <v>0.1053354178736102</v>
      </c>
      <c r="AE35" s="4">
        <f t="shared" si="11"/>
        <v>1</v>
      </c>
    </row>
    <row r="36" spans="3:31" x14ac:dyDescent="0.45">
      <c r="C36" s="5"/>
      <c r="G36" s="5">
        <v>44682</v>
      </c>
      <c r="H36" s="1">
        <f>H17/$O$17</f>
        <v>0.17109430514668561</v>
      </c>
      <c r="I36" s="1">
        <f t="shared" ref="I36:N36" si="30">I17/$O$17</f>
        <v>0.11990660846614556</v>
      </c>
      <c r="J36" s="1">
        <f t="shared" si="30"/>
        <v>7.8281392752004866E-2</v>
      </c>
      <c r="K36" s="1">
        <f t="shared" si="30"/>
        <v>0.11469901532839305</v>
      </c>
      <c r="L36" s="1">
        <f t="shared" si="30"/>
        <v>0.1095777078469191</v>
      </c>
      <c r="M36" s="1">
        <f t="shared" si="30"/>
        <v>0.19934016851081107</v>
      </c>
      <c r="N36" s="1">
        <f t="shared" si="30"/>
        <v>0.20710080194904071</v>
      </c>
      <c r="O36" s="4">
        <f t="shared" si="9"/>
        <v>0.99999999999999989</v>
      </c>
      <c r="W36" s="5">
        <v>44682</v>
      </c>
      <c r="X36" s="1">
        <f t="shared" ref="X36:AD36" si="31">X17/$AE$17</f>
        <v>0.17621769758155653</v>
      </c>
      <c r="Y36" s="1">
        <f t="shared" si="31"/>
        <v>0.16770417388683795</v>
      </c>
      <c r="Z36" s="1">
        <f t="shared" si="31"/>
        <v>0.12312118586604384</v>
      </c>
      <c r="AA36" s="1">
        <f t="shared" si="31"/>
        <v>0.14644390868680782</v>
      </c>
      <c r="AB36" s="1">
        <f t="shared" si="31"/>
        <v>0.1165053115346945</v>
      </c>
      <c r="AC36" s="1">
        <f t="shared" si="31"/>
        <v>0.13177126497400737</v>
      </c>
      <c r="AD36" s="1">
        <f t="shared" si="31"/>
        <v>0.13823645747005198</v>
      </c>
      <c r="AE36" s="4">
        <f t="shared" si="11"/>
        <v>0.99999999999999989</v>
      </c>
    </row>
    <row r="37" spans="3:31" x14ac:dyDescent="0.45">
      <c r="C37" s="5"/>
      <c r="G37" s="5" t="s">
        <v>15</v>
      </c>
      <c r="X37" s="4"/>
    </row>
    <row r="38" spans="3:31" x14ac:dyDescent="0.45">
      <c r="C38" s="5"/>
      <c r="G38" s="5" t="s">
        <v>141</v>
      </c>
      <c r="K38" s="5"/>
    </row>
    <row r="39" spans="3:31" x14ac:dyDescent="0.45">
      <c r="C39" s="5"/>
      <c r="G39" s="5" t="s">
        <v>131</v>
      </c>
      <c r="H39" t="s">
        <v>142</v>
      </c>
      <c r="I39" t="s">
        <v>143</v>
      </c>
      <c r="J39" t="s">
        <v>144</v>
      </c>
      <c r="K39" t="s">
        <v>145</v>
      </c>
      <c r="L39" t="s">
        <v>146</v>
      </c>
      <c r="M39" t="s">
        <v>147</v>
      </c>
      <c r="N39" t="s">
        <v>148</v>
      </c>
    </row>
    <row r="40" spans="3:31" x14ac:dyDescent="0.45">
      <c r="C40" s="5"/>
      <c r="G40" s="5" t="s">
        <v>13</v>
      </c>
      <c r="H40" s="4">
        <f>H21</f>
        <v>0.11538047779681725</v>
      </c>
      <c r="I40" s="4">
        <f t="shared" ref="I40:N40" si="32">I21</f>
        <v>0.10558161438374133</v>
      </c>
      <c r="J40" s="4">
        <f t="shared" si="32"/>
        <v>0.105557464381491</v>
      </c>
      <c r="K40" s="4">
        <f t="shared" si="32"/>
        <v>0.11495675503006127</v>
      </c>
      <c r="L40" s="4">
        <f t="shared" si="32"/>
        <v>0.13771868101469528</v>
      </c>
      <c r="M40" s="4">
        <f t="shared" si="32"/>
        <v>0.22646335292044881</v>
      </c>
      <c r="N40" s="4">
        <f t="shared" si="32"/>
        <v>0.19434165447274507</v>
      </c>
      <c r="O40" s="4">
        <f>SUM(H40:N40)</f>
        <v>1</v>
      </c>
    </row>
    <row r="41" spans="3:31" x14ac:dyDescent="0.45">
      <c r="C41" s="5"/>
      <c r="G41" s="5" t="s">
        <v>14</v>
      </c>
      <c r="H41" s="4">
        <f>X21</f>
        <v>0.13909493372505458</v>
      </c>
      <c r="I41" s="4">
        <f t="shared" ref="I41:N41" si="33">Y21</f>
        <v>0.15714931742168103</v>
      </c>
      <c r="J41" s="4">
        <f t="shared" si="33"/>
        <v>0.15486343375236986</v>
      </c>
      <c r="K41" s="4">
        <f t="shared" si="33"/>
        <v>0.15041762017202551</v>
      </c>
      <c r="L41" s="4">
        <f t="shared" si="33"/>
        <v>0.13656827098369378</v>
      </c>
      <c r="M41" s="4">
        <f t="shared" si="33"/>
        <v>0.13866294774284796</v>
      </c>
      <c r="N41" s="4">
        <f t="shared" si="33"/>
        <v>0.12324347620232726</v>
      </c>
      <c r="O41" s="4">
        <f>SUM(H41:N41)</f>
        <v>1</v>
      </c>
    </row>
    <row r="42" spans="3:31" x14ac:dyDescent="0.45">
      <c r="C42" s="5"/>
      <c r="G42" s="5"/>
      <c r="K42" s="5"/>
    </row>
    <row r="43" spans="3:31" x14ac:dyDescent="0.45">
      <c r="C43" s="5"/>
      <c r="G43" s="5"/>
      <c r="K43" s="5"/>
    </row>
    <row r="44" spans="3:31" x14ac:dyDescent="0.45">
      <c r="C44" s="5"/>
      <c r="G44" s="5"/>
      <c r="K44" s="5"/>
    </row>
    <row r="45" spans="3:31" x14ac:dyDescent="0.45">
      <c r="C45" s="5"/>
      <c r="G45" s="5"/>
      <c r="K45" s="5"/>
    </row>
    <row r="46" spans="3:31" x14ac:dyDescent="0.45">
      <c r="C46" s="5"/>
      <c r="G46" s="5"/>
      <c r="K46" s="5"/>
    </row>
    <row r="47" spans="3:31" x14ac:dyDescent="0.45">
      <c r="C47" s="5"/>
      <c r="G47" s="5"/>
      <c r="K47" s="5"/>
    </row>
    <row r="48" spans="3:31" x14ac:dyDescent="0.45">
      <c r="C48" s="5"/>
      <c r="G48" s="5"/>
      <c r="K48" s="5"/>
    </row>
    <row r="49" spans="3:11" x14ac:dyDescent="0.45">
      <c r="C49" s="5"/>
      <c r="G49" s="5"/>
      <c r="K49" s="5"/>
    </row>
    <row r="50" spans="3:11" x14ac:dyDescent="0.45">
      <c r="C50" s="5"/>
      <c r="G50" s="5"/>
      <c r="K50" s="5"/>
    </row>
    <row r="51" spans="3:11" x14ac:dyDescent="0.45">
      <c r="C51" s="5"/>
      <c r="G51" s="5"/>
      <c r="K51" s="5"/>
    </row>
    <row r="52" spans="3:11" x14ac:dyDescent="0.45">
      <c r="C52" s="5"/>
      <c r="G52" s="5"/>
      <c r="K52" s="5"/>
    </row>
    <row r="53" spans="3:11" x14ac:dyDescent="0.45">
      <c r="C53" s="5"/>
      <c r="G53" s="5"/>
      <c r="K53" s="5"/>
    </row>
    <row r="54" spans="3:11" x14ac:dyDescent="0.45">
      <c r="C54" s="5"/>
      <c r="G54" s="5"/>
      <c r="K54" s="5"/>
    </row>
    <row r="55" spans="3:11" x14ac:dyDescent="0.45">
      <c r="C55" s="5"/>
      <c r="K55" s="5"/>
    </row>
    <row r="56" spans="3:11" x14ac:dyDescent="0.45">
      <c r="C56" s="5"/>
      <c r="K56" s="5"/>
    </row>
    <row r="57" spans="3:11" x14ac:dyDescent="0.45">
      <c r="C57" s="5"/>
      <c r="K57" s="5"/>
    </row>
    <row r="58" spans="3:11" x14ac:dyDescent="0.45">
      <c r="C58" s="5"/>
      <c r="K58" s="5"/>
    </row>
    <row r="59" spans="3:11" x14ac:dyDescent="0.45">
      <c r="C59" s="5"/>
      <c r="K59" s="5"/>
    </row>
    <row r="60" spans="3:11" x14ac:dyDescent="0.45">
      <c r="C60" s="5"/>
      <c r="K60" s="5"/>
    </row>
    <row r="61" spans="3:11" x14ac:dyDescent="0.45">
      <c r="C61" s="5"/>
      <c r="K61" s="5"/>
    </row>
    <row r="62" spans="3:11" x14ac:dyDescent="0.45">
      <c r="C62" s="5"/>
    </row>
    <row r="63" spans="3:11" x14ac:dyDescent="0.45">
      <c r="C63" s="5"/>
    </row>
    <row r="64" spans="3:11" x14ac:dyDescent="0.45">
      <c r="C64" s="5"/>
    </row>
    <row r="65" spans="3:13" x14ac:dyDescent="0.45">
      <c r="C65" s="5"/>
    </row>
    <row r="66" spans="3:13" x14ac:dyDescent="0.45">
      <c r="C66" s="5"/>
    </row>
    <row r="67" spans="3:13" x14ac:dyDescent="0.45">
      <c r="C67" s="5"/>
    </row>
    <row r="68" spans="3:13" x14ac:dyDescent="0.45">
      <c r="C68" s="5"/>
    </row>
    <row r="69" spans="3:13" x14ac:dyDescent="0.45">
      <c r="C69" s="5"/>
    </row>
    <row r="70" spans="3:13" x14ac:dyDescent="0.45">
      <c r="C70" s="5"/>
    </row>
    <row r="71" spans="3:13" x14ac:dyDescent="0.45">
      <c r="C71" s="5"/>
    </row>
    <row r="72" spans="3:13" x14ac:dyDescent="0.45">
      <c r="C72" s="5"/>
    </row>
    <row r="73" spans="3:13" x14ac:dyDescent="0.45">
      <c r="C73" s="5"/>
    </row>
    <row r="74" spans="3:13" x14ac:dyDescent="0.45">
      <c r="C74" s="5"/>
    </row>
    <row r="75" spans="3:13" x14ac:dyDescent="0.45">
      <c r="C75" s="5"/>
    </row>
    <row r="76" spans="3:13" x14ac:dyDescent="0.45">
      <c r="C76" s="5"/>
    </row>
    <row r="77" spans="3:13" x14ac:dyDescent="0.45">
      <c r="C77" s="5"/>
    </row>
    <row r="78" spans="3:13" x14ac:dyDescent="0.45">
      <c r="C78" s="5"/>
      <c r="M78" s="5"/>
    </row>
    <row r="79" spans="3:13" x14ac:dyDescent="0.45">
      <c r="C79" s="5"/>
      <c r="M79" s="5"/>
    </row>
    <row r="80" spans="3:13" x14ac:dyDescent="0.45">
      <c r="C80" s="5"/>
      <c r="M80" s="5"/>
    </row>
    <row r="81" spans="3:13" x14ac:dyDescent="0.45">
      <c r="C81" s="5"/>
      <c r="M81" s="5"/>
    </row>
    <row r="82" spans="3:13" x14ac:dyDescent="0.45">
      <c r="C82" s="5"/>
      <c r="M82" s="5"/>
    </row>
    <row r="83" spans="3:13" x14ac:dyDescent="0.45">
      <c r="C83" s="5"/>
      <c r="M83" s="5"/>
    </row>
    <row r="84" spans="3:13" x14ac:dyDescent="0.45">
      <c r="C84" s="5"/>
      <c r="M84" s="5"/>
    </row>
    <row r="85" spans="3:13" x14ac:dyDescent="0.45">
      <c r="C85" s="5"/>
      <c r="M85" s="5"/>
    </row>
    <row r="86" spans="3:13" x14ac:dyDescent="0.45">
      <c r="C86" s="5"/>
      <c r="M86" s="5"/>
    </row>
    <row r="87" spans="3:13" x14ac:dyDescent="0.45">
      <c r="C87" s="5"/>
      <c r="M87" s="5"/>
    </row>
    <row r="88" spans="3:13" x14ac:dyDescent="0.45">
      <c r="C88" s="5"/>
      <c r="M88" s="5"/>
    </row>
    <row r="89" spans="3:13" x14ac:dyDescent="0.45">
      <c r="C89" s="5"/>
      <c r="M89" s="5"/>
    </row>
    <row r="90" spans="3:13" x14ac:dyDescent="0.45">
      <c r="C90" s="5"/>
    </row>
    <row r="91" spans="3:13" x14ac:dyDescent="0.45">
      <c r="C91" s="5"/>
    </row>
    <row r="92" spans="3:13" x14ac:dyDescent="0.45">
      <c r="C92" s="5"/>
    </row>
    <row r="93" spans="3:13" x14ac:dyDescent="0.45">
      <c r="C93" s="5"/>
    </row>
    <row r="94" spans="3:13" x14ac:dyDescent="0.45">
      <c r="C94" s="5"/>
    </row>
    <row r="95" spans="3:13" x14ac:dyDescent="0.45">
      <c r="C95" s="5"/>
    </row>
    <row r="96" spans="3:13" x14ac:dyDescent="0.45">
      <c r="C96" s="5"/>
    </row>
    <row r="97" spans="3:3" x14ac:dyDescent="0.45">
      <c r="C97" s="5"/>
    </row>
    <row r="98" spans="3:3" x14ac:dyDescent="0.45">
      <c r="C98" s="5"/>
    </row>
    <row r="99" spans="3:3" x14ac:dyDescent="0.45">
      <c r="C99" s="5"/>
    </row>
    <row r="100" spans="3:3" x14ac:dyDescent="0.45">
      <c r="C100" s="5"/>
    </row>
    <row r="101" spans="3:3" x14ac:dyDescent="0.45">
      <c r="C101" s="5"/>
    </row>
    <row r="102" spans="3:3" x14ac:dyDescent="0.45">
      <c r="C102" s="5"/>
    </row>
    <row r="103" spans="3:3" x14ac:dyDescent="0.45">
      <c r="C103" s="5"/>
    </row>
    <row r="104" spans="3:3" x14ac:dyDescent="0.45">
      <c r="C104" s="5"/>
    </row>
    <row r="105" spans="3:3" x14ac:dyDescent="0.45">
      <c r="C105" s="5"/>
    </row>
    <row r="106" spans="3:3" x14ac:dyDescent="0.45">
      <c r="C106" s="5"/>
    </row>
    <row r="107" spans="3:3" x14ac:dyDescent="0.45">
      <c r="C107" s="5"/>
    </row>
    <row r="108" spans="3:3" x14ac:dyDescent="0.45">
      <c r="C108" s="5"/>
    </row>
    <row r="109" spans="3:3" x14ac:dyDescent="0.45">
      <c r="C109" s="5"/>
    </row>
    <row r="110" spans="3:3" x14ac:dyDescent="0.45">
      <c r="C110" s="5"/>
    </row>
    <row r="111" spans="3:3" x14ac:dyDescent="0.45">
      <c r="C111" s="5"/>
    </row>
    <row r="112" spans="3:3" x14ac:dyDescent="0.45">
      <c r="C112" s="5"/>
    </row>
    <row r="113" spans="3:3" x14ac:dyDescent="0.45">
      <c r="C113" s="5"/>
    </row>
    <row r="114" spans="3:3" x14ac:dyDescent="0.45">
      <c r="C114" s="5"/>
    </row>
    <row r="115" spans="3:3" x14ac:dyDescent="0.45">
      <c r="C115" s="5"/>
    </row>
    <row r="116" spans="3:3" x14ac:dyDescent="0.45">
      <c r="C116" s="5"/>
    </row>
    <row r="117" spans="3:3" x14ac:dyDescent="0.45">
      <c r="C117" s="5"/>
    </row>
    <row r="118" spans="3:3" x14ac:dyDescent="0.45">
      <c r="C118" s="5"/>
    </row>
    <row r="119" spans="3:3" x14ac:dyDescent="0.45">
      <c r="C119" s="5"/>
    </row>
    <row r="120" spans="3:3" x14ac:dyDescent="0.45">
      <c r="C120" s="5"/>
    </row>
    <row r="121" spans="3:3" x14ac:dyDescent="0.45">
      <c r="C121" s="5"/>
    </row>
    <row r="122" spans="3:3" x14ac:dyDescent="0.45">
      <c r="C122" s="5"/>
    </row>
    <row r="123" spans="3:3" x14ac:dyDescent="0.45">
      <c r="C123" s="5"/>
    </row>
    <row r="124" spans="3:3" x14ac:dyDescent="0.45">
      <c r="C124" s="5"/>
    </row>
    <row r="125" spans="3:3" x14ac:dyDescent="0.45">
      <c r="C125" s="5"/>
    </row>
    <row r="126" spans="3:3" x14ac:dyDescent="0.45">
      <c r="C126" s="5"/>
    </row>
    <row r="127" spans="3:3" x14ac:dyDescent="0.45">
      <c r="C127" s="5"/>
    </row>
    <row r="128" spans="3:3" x14ac:dyDescent="0.45">
      <c r="C128" s="5"/>
    </row>
    <row r="129" spans="3:3" x14ac:dyDescent="0.45">
      <c r="C129" s="5"/>
    </row>
    <row r="130" spans="3:3" x14ac:dyDescent="0.45">
      <c r="C130" s="5"/>
    </row>
    <row r="131" spans="3:3" x14ac:dyDescent="0.45">
      <c r="C131" s="5"/>
    </row>
    <row r="132" spans="3:3" x14ac:dyDescent="0.45">
      <c r="C132" s="5"/>
    </row>
    <row r="133" spans="3:3" x14ac:dyDescent="0.45">
      <c r="C133" s="5"/>
    </row>
    <row r="134" spans="3:3" x14ac:dyDescent="0.45">
      <c r="C134" s="5"/>
    </row>
    <row r="135" spans="3:3" x14ac:dyDescent="0.45">
      <c r="C135" s="5"/>
    </row>
    <row r="136" spans="3:3" x14ac:dyDescent="0.45">
      <c r="C136" s="5"/>
    </row>
    <row r="137" spans="3:3" x14ac:dyDescent="0.45">
      <c r="C137" s="5"/>
    </row>
    <row r="138" spans="3:3" x14ac:dyDescent="0.45">
      <c r="C138" s="5"/>
    </row>
    <row r="139" spans="3:3" x14ac:dyDescent="0.45">
      <c r="C139" s="5"/>
    </row>
    <row r="140" spans="3:3" x14ac:dyDescent="0.45">
      <c r="C140" s="5"/>
    </row>
    <row r="141" spans="3:3" x14ac:dyDescent="0.45">
      <c r="C141" s="5"/>
    </row>
    <row r="142" spans="3:3" x14ac:dyDescent="0.45">
      <c r="C142" s="5"/>
    </row>
    <row r="143" spans="3:3" x14ac:dyDescent="0.45">
      <c r="C143" s="5"/>
    </row>
    <row r="144" spans="3:3" x14ac:dyDescent="0.45">
      <c r="C144" s="5"/>
    </row>
    <row r="145" spans="3:3" x14ac:dyDescent="0.45">
      <c r="C145" s="5"/>
    </row>
    <row r="146" spans="3:3" x14ac:dyDescent="0.45">
      <c r="C146" s="5"/>
    </row>
    <row r="147" spans="3:3" x14ac:dyDescent="0.45">
      <c r="C147" s="5"/>
    </row>
    <row r="148" spans="3:3" x14ac:dyDescent="0.45">
      <c r="C148" s="5"/>
    </row>
    <row r="149" spans="3:3" x14ac:dyDescent="0.45">
      <c r="C149" s="5"/>
    </row>
    <row r="150" spans="3:3" x14ac:dyDescent="0.45">
      <c r="C150" s="5"/>
    </row>
    <row r="151" spans="3:3" x14ac:dyDescent="0.45">
      <c r="C151" s="5"/>
    </row>
    <row r="152" spans="3:3" x14ac:dyDescent="0.45">
      <c r="C152" s="5"/>
    </row>
    <row r="153" spans="3:3" x14ac:dyDescent="0.45">
      <c r="C153" s="5"/>
    </row>
    <row r="154" spans="3:3" x14ac:dyDescent="0.45">
      <c r="C154" s="5"/>
    </row>
    <row r="155" spans="3:3" x14ac:dyDescent="0.45">
      <c r="C155" s="5"/>
    </row>
    <row r="156" spans="3:3" x14ac:dyDescent="0.45">
      <c r="C156" s="5"/>
    </row>
    <row r="157" spans="3:3" x14ac:dyDescent="0.45">
      <c r="C157" s="5"/>
    </row>
    <row r="158" spans="3:3" x14ac:dyDescent="0.45">
      <c r="C158" s="5"/>
    </row>
    <row r="159" spans="3:3" x14ac:dyDescent="0.45">
      <c r="C159" s="5"/>
    </row>
    <row r="160" spans="3:3" x14ac:dyDescent="0.45">
      <c r="C160" s="5"/>
    </row>
    <row r="161" spans="3:3" x14ac:dyDescent="0.45">
      <c r="C161" s="5"/>
    </row>
    <row r="162" spans="3:3" x14ac:dyDescent="0.45">
      <c r="C162" s="5"/>
    </row>
    <row r="163" spans="3:3" x14ac:dyDescent="0.45">
      <c r="C163" s="5"/>
    </row>
    <row r="164" spans="3:3" x14ac:dyDescent="0.45">
      <c r="C164" s="5"/>
    </row>
    <row r="165" spans="3:3" x14ac:dyDescent="0.45">
      <c r="C165" s="5"/>
    </row>
    <row r="166" spans="3:3" x14ac:dyDescent="0.45">
      <c r="C166" s="5"/>
    </row>
    <row r="167" spans="3:3" x14ac:dyDescent="0.45">
      <c r="C167" s="5"/>
    </row>
    <row r="168" spans="3:3" x14ac:dyDescent="0.45">
      <c r="C168" s="5"/>
    </row>
    <row r="169" spans="3:3" x14ac:dyDescent="0.45">
      <c r="C169" s="5"/>
    </row>
    <row r="170" spans="3:3" x14ac:dyDescent="0.45">
      <c r="C170" s="5"/>
    </row>
    <row r="171" spans="3:3" x14ac:dyDescent="0.45">
      <c r="C171" s="5"/>
    </row>
    <row r="172" spans="3:3" x14ac:dyDescent="0.45">
      <c r="C172" s="5"/>
    </row>
    <row r="173" spans="3:3" x14ac:dyDescent="0.45">
      <c r="C173" s="5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4"/>
  <sheetViews>
    <sheetView tabSelected="1" topLeftCell="A34" workbookViewId="0">
      <selection activeCell="M31" sqref="M31"/>
    </sheetView>
  </sheetViews>
  <sheetFormatPr defaultRowHeight="14.25" x14ac:dyDescent="0.45"/>
  <cols>
    <col min="3" max="3" width="17.6640625" customWidth="1"/>
    <col min="4" max="4" width="14.796875" customWidth="1"/>
    <col min="5" max="5" width="16.53125" customWidth="1"/>
    <col min="6" max="6" width="14.59765625" customWidth="1"/>
    <col min="7" max="7" width="15.73046875" customWidth="1"/>
    <col min="11" max="11" width="20.53125" customWidth="1"/>
  </cols>
  <sheetData>
    <row r="2" spans="2:16" x14ac:dyDescent="0.45">
      <c r="B2" t="s">
        <v>157</v>
      </c>
    </row>
    <row r="6" spans="2:16" x14ac:dyDescent="0.45">
      <c r="C6" t="s">
        <v>13</v>
      </c>
      <c r="K6" t="s">
        <v>14</v>
      </c>
    </row>
    <row r="7" spans="2:16" x14ac:dyDescent="0.45">
      <c r="D7" t="s">
        <v>152</v>
      </c>
      <c r="E7" t="s">
        <v>151</v>
      </c>
      <c r="F7" t="s">
        <v>153</v>
      </c>
      <c r="G7" t="s">
        <v>154</v>
      </c>
    </row>
    <row r="8" spans="2:16" x14ac:dyDescent="0.45">
      <c r="D8" t="s">
        <v>149</v>
      </c>
      <c r="E8" t="s">
        <v>150</v>
      </c>
      <c r="F8" t="s">
        <v>155</v>
      </c>
      <c r="G8" t="s">
        <v>156</v>
      </c>
      <c r="H8" t="s">
        <v>57</v>
      </c>
      <c r="L8" t="s">
        <v>149</v>
      </c>
      <c r="M8" t="s">
        <v>150</v>
      </c>
      <c r="N8" t="s">
        <v>155</v>
      </c>
      <c r="O8" t="s">
        <v>156</v>
      </c>
      <c r="P8" t="s">
        <v>57</v>
      </c>
    </row>
    <row r="9" spans="2:16" x14ac:dyDescent="0.45">
      <c r="C9" s="5">
        <v>44348</v>
      </c>
      <c r="D9">
        <v>17895</v>
      </c>
      <c r="E9">
        <v>44987</v>
      </c>
      <c r="F9">
        <v>92054</v>
      </c>
      <c r="G9">
        <v>125771</v>
      </c>
      <c r="H9">
        <f>SUM(D9:G9)</f>
        <v>280707</v>
      </c>
      <c r="K9" s="5">
        <v>44348</v>
      </c>
      <c r="L9">
        <v>6589</v>
      </c>
      <c r="M9">
        <v>62664</v>
      </c>
      <c r="N9">
        <v>69675</v>
      </c>
      <c r="O9">
        <v>104432</v>
      </c>
      <c r="P9">
        <f>SUM(L9:O9)</f>
        <v>243360</v>
      </c>
    </row>
    <row r="10" spans="2:16" x14ac:dyDescent="0.45">
      <c r="C10" s="5">
        <v>44378</v>
      </c>
      <c r="D10">
        <v>19868</v>
      </c>
      <c r="E10">
        <v>56099</v>
      </c>
      <c r="F10">
        <v>117678</v>
      </c>
      <c r="G10">
        <v>145305</v>
      </c>
      <c r="H10">
        <f>SUM(D10:G10)</f>
        <v>338950</v>
      </c>
      <c r="K10" s="5">
        <v>44378</v>
      </c>
      <c r="L10">
        <v>7436</v>
      </c>
      <c r="M10">
        <v>66046</v>
      </c>
      <c r="N10">
        <v>75781</v>
      </c>
      <c r="O10">
        <v>105997</v>
      </c>
      <c r="P10">
        <f t="shared" ref="P10:P20" si="0">SUM(L10:O10)</f>
        <v>255260</v>
      </c>
    </row>
    <row r="11" spans="2:16" x14ac:dyDescent="0.45">
      <c r="C11" s="5">
        <v>44409</v>
      </c>
      <c r="D11">
        <v>17313</v>
      </c>
      <c r="E11">
        <v>55751</v>
      </c>
      <c r="F11">
        <v>110210</v>
      </c>
      <c r="G11">
        <v>128352</v>
      </c>
      <c r="H11">
        <f t="shared" ref="H11:H20" si="1">SUM(D11:G11)</f>
        <v>311626</v>
      </c>
      <c r="K11" s="5">
        <v>44409</v>
      </c>
      <c r="L11">
        <v>6969</v>
      </c>
      <c r="M11">
        <v>70840</v>
      </c>
      <c r="N11">
        <v>79007</v>
      </c>
      <c r="O11">
        <v>103720</v>
      </c>
      <c r="P11">
        <f t="shared" si="0"/>
        <v>260536</v>
      </c>
    </row>
    <row r="12" spans="2:16" x14ac:dyDescent="0.45">
      <c r="C12" s="5">
        <v>44440</v>
      </c>
      <c r="D12">
        <v>12439</v>
      </c>
      <c r="E12">
        <v>50328</v>
      </c>
      <c r="F12">
        <v>95050</v>
      </c>
      <c r="G12">
        <v>107589</v>
      </c>
      <c r="H12">
        <f t="shared" si="1"/>
        <v>265406</v>
      </c>
      <c r="K12" s="5">
        <v>44440</v>
      </c>
      <c r="L12">
        <v>5730</v>
      </c>
      <c r="M12">
        <v>69787</v>
      </c>
      <c r="N12">
        <v>77927</v>
      </c>
      <c r="O12">
        <v>98207</v>
      </c>
      <c r="P12">
        <f t="shared" si="0"/>
        <v>251651</v>
      </c>
    </row>
    <row r="13" spans="2:16" x14ac:dyDescent="0.45">
      <c r="C13" s="5">
        <v>44470</v>
      </c>
      <c r="D13">
        <v>8854</v>
      </c>
      <c r="E13">
        <v>37509</v>
      </c>
      <c r="F13">
        <v>63548</v>
      </c>
      <c r="G13">
        <v>57937</v>
      </c>
      <c r="H13">
        <f t="shared" si="1"/>
        <v>167848</v>
      </c>
      <c r="K13" s="5">
        <v>44470</v>
      </c>
      <c r="L13">
        <v>5608</v>
      </c>
      <c r="M13">
        <v>61553</v>
      </c>
      <c r="N13">
        <v>66993</v>
      </c>
      <c r="O13">
        <v>77260</v>
      </c>
      <c r="P13">
        <f t="shared" si="0"/>
        <v>211414</v>
      </c>
    </row>
    <row r="14" spans="2:16" x14ac:dyDescent="0.45">
      <c r="C14" s="5">
        <v>44501</v>
      </c>
      <c r="D14">
        <v>2410</v>
      </c>
      <c r="E14">
        <v>12965</v>
      </c>
      <c r="F14">
        <v>24566</v>
      </c>
      <c r="G14">
        <v>19465</v>
      </c>
      <c r="H14">
        <f t="shared" si="1"/>
        <v>59406</v>
      </c>
      <c r="K14" s="5">
        <v>44501</v>
      </c>
      <c r="L14">
        <v>2366</v>
      </c>
      <c r="M14">
        <v>39925</v>
      </c>
      <c r="N14">
        <v>43699</v>
      </c>
      <c r="O14">
        <v>42207</v>
      </c>
      <c r="P14">
        <f t="shared" si="0"/>
        <v>128197</v>
      </c>
    </row>
    <row r="15" spans="2:16" x14ac:dyDescent="0.45">
      <c r="C15" s="5">
        <v>44531</v>
      </c>
      <c r="D15">
        <v>1637</v>
      </c>
      <c r="E15">
        <v>8234</v>
      </c>
      <c r="F15">
        <v>15935</v>
      </c>
      <c r="G15">
        <v>12087</v>
      </c>
      <c r="H15">
        <f t="shared" si="1"/>
        <v>37893</v>
      </c>
      <c r="K15" s="5">
        <v>44531</v>
      </c>
      <c r="L15">
        <v>1831</v>
      </c>
      <c r="M15">
        <v>28460</v>
      </c>
      <c r="N15">
        <v>31590</v>
      </c>
      <c r="O15">
        <v>27411</v>
      </c>
      <c r="P15">
        <f t="shared" si="0"/>
        <v>89292</v>
      </c>
    </row>
    <row r="16" spans="2:16" x14ac:dyDescent="0.45">
      <c r="C16" s="5">
        <v>44562</v>
      </c>
      <c r="D16">
        <v>717</v>
      </c>
      <c r="E16">
        <v>2229</v>
      </c>
      <c r="F16">
        <v>3902</v>
      </c>
      <c r="G16">
        <v>3335</v>
      </c>
      <c r="H16">
        <f t="shared" si="1"/>
        <v>10183</v>
      </c>
      <c r="K16" s="5">
        <v>44562</v>
      </c>
      <c r="L16">
        <v>873</v>
      </c>
      <c r="M16">
        <v>14081</v>
      </c>
      <c r="N16">
        <v>15862</v>
      </c>
      <c r="O16">
        <v>14388</v>
      </c>
      <c r="P16">
        <f t="shared" si="0"/>
        <v>45204</v>
      </c>
    </row>
    <row r="17" spans="3:17" x14ac:dyDescent="0.45">
      <c r="C17" s="5">
        <v>44593</v>
      </c>
      <c r="D17">
        <v>471</v>
      </c>
      <c r="E17">
        <v>2625</v>
      </c>
      <c r="F17">
        <v>5260</v>
      </c>
      <c r="G17">
        <v>4288</v>
      </c>
      <c r="H17">
        <f t="shared" si="1"/>
        <v>12644</v>
      </c>
      <c r="K17" s="5">
        <v>44593</v>
      </c>
      <c r="L17">
        <v>776</v>
      </c>
      <c r="M17">
        <v>15993</v>
      </c>
      <c r="N17">
        <v>16865</v>
      </c>
      <c r="O17">
        <v>15870</v>
      </c>
      <c r="P17">
        <f t="shared" si="0"/>
        <v>49504</v>
      </c>
    </row>
    <row r="18" spans="3:17" x14ac:dyDescent="0.45">
      <c r="C18" s="5">
        <v>44621</v>
      </c>
      <c r="D18">
        <v>1475</v>
      </c>
      <c r="E18">
        <v>10388</v>
      </c>
      <c r="F18">
        <v>26717</v>
      </c>
      <c r="G18">
        <v>20621</v>
      </c>
      <c r="H18">
        <f t="shared" si="1"/>
        <v>59201</v>
      </c>
      <c r="K18" s="5">
        <v>44621</v>
      </c>
      <c r="L18">
        <v>1405</v>
      </c>
      <c r="M18">
        <v>31734</v>
      </c>
      <c r="N18">
        <v>35225</v>
      </c>
      <c r="O18">
        <v>35759</v>
      </c>
      <c r="P18">
        <f t="shared" si="0"/>
        <v>104123</v>
      </c>
    </row>
    <row r="19" spans="3:17" x14ac:dyDescent="0.45">
      <c r="C19" s="5">
        <v>44652</v>
      </c>
      <c r="D19">
        <v>2977</v>
      </c>
      <c r="E19">
        <v>15629</v>
      </c>
      <c r="F19">
        <v>32449</v>
      </c>
      <c r="G19">
        <v>30007</v>
      </c>
      <c r="H19">
        <f t="shared" si="1"/>
        <v>81062</v>
      </c>
      <c r="K19" s="5">
        <v>44652</v>
      </c>
      <c r="L19">
        <v>2357</v>
      </c>
      <c r="M19">
        <v>38148</v>
      </c>
      <c r="N19">
        <v>40209</v>
      </c>
      <c r="O19">
        <v>45293</v>
      </c>
      <c r="P19">
        <f t="shared" si="0"/>
        <v>126007</v>
      </c>
    </row>
    <row r="20" spans="3:17" x14ac:dyDescent="0.45">
      <c r="C20" s="5">
        <v>44682</v>
      </c>
      <c r="D20">
        <v>8127</v>
      </c>
      <c r="E20">
        <v>35120</v>
      </c>
      <c r="F20">
        <v>74122</v>
      </c>
      <c r="G20">
        <v>79651</v>
      </c>
      <c r="H20">
        <f t="shared" si="1"/>
        <v>197020</v>
      </c>
      <c r="K20" s="5">
        <v>44682</v>
      </c>
      <c r="L20">
        <v>4706</v>
      </c>
      <c r="M20">
        <v>56648</v>
      </c>
      <c r="N20">
        <v>67918</v>
      </c>
      <c r="O20">
        <v>83096</v>
      </c>
      <c r="P20">
        <f t="shared" si="0"/>
        <v>212368</v>
      </c>
    </row>
    <row r="21" spans="3:17" x14ac:dyDescent="0.45">
      <c r="C21" s="5" t="s">
        <v>15</v>
      </c>
      <c r="D21">
        <f>SUM(D9:D20)</f>
        <v>94183</v>
      </c>
      <c r="E21">
        <f t="shared" ref="E21:G21" si="2">SUM(E9:E20)</f>
        <v>331864</v>
      </c>
      <c r="F21">
        <f t="shared" si="2"/>
        <v>661491</v>
      </c>
      <c r="G21">
        <f t="shared" si="2"/>
        <v>734408</v>
      </c>
      <c r="H21">
        <f>SUM(H9:H20)</f>
        <v>1821946</v>
      </c>
      <c r="I21">
        <f>SUM(D21:G21)</f>
        <v>1821946</v>
      </c>
      <c r="K21" t="s">
        <v>15</v>
      </c>
      <c r="L21">
        <f>SUM(L9:L20)</f>
        <v>46646</v>
      </c>
      <c r="M21">
        <f t="shared" ref="M21:O21" si="3">SUM(M9:M20)</f>
        <v>555879</v>
      </c>
      <c r="N21">
        <f t="shared" si="3"/>
        <v>620751</v>
      </c>
      <c r="O21">
        <f t="shared" si="3"/>
        <v>753640</v>
      </c>
      <c r="P21">
        <f>SUM(L21:O21)</f>
        <v>1976916</v>
      </c>
      <c r="Q21">
        <f>SUM(P9:P20)</f>
        <v>1976916</v>
      </c>
    </row>
    <row r="22" spans="3:17" x14ac:dyDescent="0.45">
      <c r="C22" s="5"/>
    </row>
    <row r="23" spans="3:17" x14ac:dyDescent="0.45">
      <c r="C23" s="5"/>
      <c r="D23" t="s">
        <v>149</v>
      </c>
      <c r="E23" t="s">
        <v>150</v>
      </c>
      <c r="F23" t="s">
        <v>155</v>
      </c>
      <c r="G23" t="s">
        <v>156</v>
      </c>
      <c r="K23" s="5"/>
      <c r="L23" t="s">
        <v>149</v>
      </c>
      <c r="M23" t="s">
        <v>150</v>
      </c>
      <c r="N23" t="s">
        <v>155</v>
      </c>
      <c r="O23" t="s">
        <v>156</v>
      </c>
    </row>
    <row r="24" spans="3:17" x14ac:dyDescent="0.45">
      <c r="C24" s="5" t="s">
        <v>141</v>
      </c>
      <c r="D24" s="1">
        <f>D21/$H$21</f>
        <v>5.1693628680542669E-2</v>
      </c>
      <c r="E24" s="1">
        <f t="shared" ref="E24:G24" si="4">E21/$H$21</f>
        <v>0.18214809879107285</v>
      </c>
      <c r="F24" s="1">
        <f t="shared" si="4"/>
        <v>0.36306838951319081</v>
      </c>
      <c r="G24" s="1">
        <f t="shared" si="4"/>
        <v>0.40308988301519366</v>
      </c>
      <c r="H24" s="4">
        <f>SUM(D24:G24)</f>
        <v>1</v>
      </c>
      <c r="K24" s="5" t="s">
        <v>141</v>
      </c>
      <c r="L24" s="1">
        <f>L21/$Q$21</f>
        <v>2.3595337384087135E-2</v>
      </c>
      <c r="M24" s="1">
        <f t="shared" ref="M24:O24" si="5">M21/$Q$21</f>
        <v>0.28118493653751603</v>
      </c>
      <c r="N24" s="1">
        <f t="shared" si="5"/>
        <v>0.31399968435684672</v>
      </c>
      <c r="O24" s="1">
        <f t="shared" si="5"/>
        <v>0.38122004172155011</v>
      </c>
      <c r="P24" s="4">
        <f>SUM(L24:O24)</f>
        <v>1</v>
      </c>
    </row>
    <row r="25" spans="3:17" x14ac:dyDescent="0.45">
      <c r="C25" s="5"/>
      <c r="K25" s="5"/>
    </row>
    <row r="26" spans="3:17" x14ac:dyDescent="0.45">
      <c r="C26" s="5"/>
      <c r="K26" s="5"/>
    </row>
    <row r="27" spans="3:17" x14ac:dyDescent="0.45">
      <c r="D27" t="s">
        <v>149</v>
      </c>
      <c r="E27" t="s">
        <v>150</v>
      </c>
      <c r="F27" t="s">
        <v>155</v>
      </c>
      <c r="G27" t="s">
        <v>156</v>
      </c>
      <c r="H27" t="s">
        <v>149</v>
      </c>
      <c r="I27" t="s">
        <v>57</v>
      </c>
      <c r="L27" t="s">
        <v>149</v>
      </c>
      <c r="M27" t="s">
        <v>150</v>
      </c>
      <c r="N27" t="s">
        <v>155</v>
      </c>
      <c r="O27" t="s">
        <v>156</v>
      </c>
      <c r="P27" t="s">
        <v>149</v>
      </c>
      <c r="Q27" t="s">
        <v>57</v>
      </c>
    </row>
    <row r="28" spans="3:17" x14ac:dyDescent="0.45">
      <c r="C28" s="5">
        <v>44348</v>
      </c>
      <c r="D28" s="1">
        <f>D9/$H$9</f>
        <v>6.3749746176618327E-2</v>
      </c>
      <c r="E28" s="1">
        <f t="shared" ref="E28:G28" si="6">E9/$H$9</f>
        <v>0.16026319258158864</v>
      </c>
      <c r="F28" s="1">
        <f t="shared" si="6"/>
        <v>0.32793624669138993</v>
      </c>
      <c r="G28" s="1">
        <f t="shared" si="6"/>
        <v>0.44805081455040308</v>
      </c>
      <c r="H28" s="4">
        <f>D28</f>
        <v>6.3749746176618327E-2</v>
      </c>
      <c r="I28" s="4">
        <f t="shared" ref="I28:I39" si="7">SUM(D28:G28)</f>
        <v>1</v>
      </c>
      <c r="K28" s="5">
        <v>44348</v>
      </c>
      <c r="L28" s="1">
        <f>L9/$P$9</f>
        <v>2.7075115055884287E-2</v>
      </c>
      <c r="M28" s="1">
        <f>M9/$P$9</f>
        <v>0.25749506903353059</v>
      </c>
      <c r="N28" s="1">
        <f t="shared" ref="N28:O28" si="8">N9/$P$9</f>
        <v>0.28630424063116372</v>
      </c>
      <c r="O28" s="1">
        <f t="shared" si="8"/>
        <v>0.42912557527942141</v>
      </c>
      <c r="P28" s="4">
        <f>L28</f>
        <v>2.7075115055884287E-2</v>
      </c>
      <c r="Q28" s="4">
        <f t="shared" ref="Q28:Q39" si="9">SUM(L28:O28)</f>
        <v>1</v>
      </c>
    </row>
    <row r="29" spans="3:17" x14ac:dyDescent="0.45">
      <c r="C29" s="5">
        <v>44378</v>
      </c>
      <c r="D29" s="1">
        <f>D10/$H$10</f>
        <v>5.8616315090721342E-2</v>
      </c>
      <c r="E29" s="1">
        <f t="shared" ref="E29:G29" si="10">E10/$H$10</f>
        <v>0.16550818704823719</v>
      </c>
      <c r="F29" s="1">
        <f t="shared" si="10"/>
        <v>0.34718395043516742</v>
      </c>
      <c r="G29" s="1">
        <f t="shared" si="10"/>
        <v>0.42869154742587401</v>
      </c>
      <c r="H29" s="4">
        <f t="shared" ref="H29:H39" si="11">D29</f>
        <v>5.8616315090721342E-2</v>
      </c>
      <c r="I29">
        <f t="shared" si="7"/>
        <v>1</v>
      </c>
      <c r="K29" s="5">
        <v>44378</v>
      </c>
      <c r="L29" s="1">
        <f>L10/$P$10</f>
        <v>2.9131082034004545E-2</v>
      </c>
      <c r="M29" s="1">
        <f t="shared" ref="M29:O29" si="12">M10/$P$10</f>
        <v>0.258740108125049</v>
      </c>
      <c r="N29" s="1">
        <f t="shared" si="12"/>
        <v>0.29687769333228864</v>
      </c>
      <c r="O29" s="1">
        <f t="shared" si="12"/>
        <v>0.41525111650865781</v>
      </c>
      <c r="P29" s="4">
        <f t="shared" ref="P29:P39" si="13">L29</f>
        <v>2.9131082034004545E-2</v>
      </c>
      <c r="Q29" s="4">
        <f>SUM(L29:O29)</f>
        <v>1</v>
      </c>
    </row>
    <row r="30" spans="3:17" x14ac:dyDescent="0.45">
      <c r="C30" s="5">
        <v>44409</v>
      </c>
      <c r="D30" s="1">
        <f>D11/$H$11</f>
        <v>5.555698176660484E-2</v>
      </c>
      <c r="E30" s="1">
        <f t="shared" ref="E30:G30" si="14">E11/$H$11</f>
        <v>0.17890355746953079</v>
      </c>
      <c r="F30" s="1">
        <f t="shared" si="14"/>
        <v>0.35366111941879047</v>
      </c>
      <c r="G30" s="1">
        <f t="shared" si="14"/>
        <v>0.4118783413450739</v>
      </c>
      <c r="H30" s="4">
        <f t="shared" si="11"/>
        <v>5.555698176660484E-2</v>
      </c>
      <c r="I30">
        <f t="shared" si="7"/>
        <v>1</v>
      </c>
      <c r="K30" s="5">
        <v>44409</v>
      </c>
      <c r="L30" s="1">
        <f>L11/$P$11</f>
        <v>2.6748702674486445E-2</v>
      </c>
      <c r="M30" s="1">
        <f t="shared" ref="M30:O30" si="15">M11/$P$11</f>
        <v>0.27190100408388862</v>
      </c>
      <c r="N30" s="1">
        <f t="shared" si="15"/>
        <v>0.3032479196732889</v>
      </c>
      <c r="O30" s="1">
        <f t="shared" si="15"/>
        <v>0.39810237356833605</v>
      </c>
      <c r="P30" s="4">
        <f t="shared" si="13"/>
        <v>2.6748702674486445E-2</v>
      </c>
      <c r="Q30" s="4">
        <f>SUM(L30:O30)</f>
        <v>1</v>
      </c>
    </row>
    <row r="31" spans="3:17" x14ac:dyDescent="0.45">
      <c r="C31" s="5">
        <v>44440</v>
      </c>
      <c r="D31" s="1">
        <f>D12/$H$12</f>
        <v>4.6867817607740593E-2</v>
      </c>
      <c r="E31" s="1">
        <f t="shared" ref="E31:G31" si="16">E12/$H$12</f>
        <v>0.18962645908532588</v>
      </c>
      <c r="F31" s="1">
        <f t="shared" si="16"/>
        <v>0.35813056223295631</v>
      </c>
      <c r="G31" s="1">
        <f t="shared" si="16"/>
        <v>0.40537516107397725</v>
      </c>
      <c r="H31" s="4">
        <f t="shared" si="11"/>
        <v>4.6867817607740593E-2</v>
      </c>
      <c r="I31">
        <f t="shared" si="7"/>
        <v>1</v>
      </c>
      <c r="K31" s="5">
        <v>44440</v>
      </c>
      <c r="L31" s="1">
        <f>L12/$P$12</f>
        <v>2.2769629367655999E-2</v>
      </c>
      <c r="M31" s="1">
        <f t="shared" ref="M31:O31" si="17">M12/$P$12</f>
        <v>0.2773166011659004</v>
      </c>
      <c r="N31" s="1">
        <f t="shared" si="17"/>
        <v>0.30966298564281486</v>
      </c>
      <c r="O31" s="1">
        <f t="shared" si="17"/>
        <v>0.39025078382362877</v>
      </c>
      <c r="P31" s="4">
        <f t="shared" si="13"/>
        <v>2.2769629367655999E-2</v>
      </c>
      <c r="Q31" s="4">
        <f>SUM(L31:O31)</f>
        <v>1</v>
      </c>
    </row>
    <row r="32" spans="3:17" x14ac:dyDescent="0.45">
      <c r="C32" s="5">
        <v>44470</v>
      </c>
      <c r="D32" s="1">
        <f>D13/$H$13</f>
        <v>5.2750107239883708E-2</v>
      </c>
      <c r="E32" s="1">
        <f t="shared" ref="E32:G32" si="18">E13/$H$13</f>
        <v>0.2234700443258186</v>
      </c>
      <c r="F32" s="1">
        <f t="shared" si="18"/>
        <v>0.37860445164672801</v>
      </c>
      <c r="G32" s="1">
        <f t="shared" si="18"/>
        <v>0.3451753967875697</v>
      </c>
      <c r="H32" s="4">
        <f t="shared" si="11"/>
        <v>5.2750107239883708E-2</v>
      </c>
      <c r="I32">
        <f t="shared" si="7"/>
        <v>1</v>
      </c>
      <c r="K32" s="5">
        <v>44470</v>
      </c>
      <c r="L32" s="1">
        <f>L13/$P$13</f>
        <v>2.6526152478076191E-2</v>
      </c>
      <c r="M32" s="1">
        <f t="shared" ref="M32:O32" si="19">M13/$P$13</f>
        <v>0.29114911973663049</v>
      </c>
      <c r="N32" s="1">
        <f t="shared" si="19"/>
        <v>0.31688062285373719</v>
      </c>
      <c r="O32" s="1">
        <f t="shared" si="19"/>
        <v>0.3654441049315561</v>
      </c>
      <c r="P32" s="4">
        <f t="shared" si="13"/>
        <v>2.6526152478076191E-2</v>
      </c>
      <c r="Q32" s="4">
        <f>SUM(L32:O32)</f>
        <v>1</v>
      </c>
    </row>
    <row r="33" spans="3:17" x14ac:dyDescent="0.45">
      <c r="C33" s="5">
        <v>44501</v>
      </c>
      <c r="D33" s="1">
        <f>D14/$H$14</f>
        <v>4.0568292765040571E-2</v>
      </c>
      <c r="E33" s="1">
        <f t="shared" ref="E33:G33" si="20">E14/$H$14</f>
        <v>0.21824394842271824</v>
      </c>
      <c r="F33" s="1">
        <f t="shared" si="20"/>
        <v>0.41352725313941352</v>
      </c>
      <c r="G33" s="1">
        <f t="shared" si="20"/>
        <v>0.32766050567282767</v>
      </c>
      <c r="H33" s="4">
        <f t="shared" si="11"/>
        <v>4.0568292765040571E-2</v>
      </c>
      <c r="I33">
        <f t="shared" si="7"/>
        <v>1</v>
      </c>
      <c r="K33" s="5">
        <v>44501</v>
      </c>
      <c r="L33" s="1">
        <f>L14/$P$14</f>
        <v>1.8455970108504881E-2</v>
      </c>
      <c r="M33" s="1">
        <f t="shared" ref="M33:O33" si="21">M14/$P$14</f>
        <v>0.31143474496283063</v>
      </c>
      <c r="N33" s="1">
        <f t="shared" si="21"/>
        <v>0.34087381139964273</v>
      </c>
      <c r="O33" s="1">
        <f t="shared" si="21"/>
        <v>0.32923547352902172</v>
      </c>
      <c r="P33" s="4">
        <f t="shared" si="13"/>
        <v>1.8455970108504881E-2</v>
      </c>
      <c r="Q33" s="4">
        <f>SUM(L33:O33)</f>
        <v>1</v>
      </c>
    </row>
    <row r="34" spans="3:17" x14ac:dyDescent="0.45">
      <c r="C34" s="5">
        <v>44531</v>
      </c>
      <c r="D34" s="1">
        <f>D15/$H$15</f>
        <v>4.3200591138204944E-2</v>
      </c>
      <c r="E34" s="1">
        <f t="shared" ref="E34:G34" si="22">E15/$H$15</f>
        <v>0.21729607051434302</v>
      </c>
      <c r="F34" s="1">
        <f t="shared" si="22"/>
        <v>0.42052621856279526</v>
      </c>
      <c r="G34" s="1">
        <f t="shared" si="22"/>
        <v>0.31897711978465682</v>
      </c>
      <c r="H34" s="4">
        <f t="shared" si="11"/>
        <v>4.3200591138204944E-2</v>
      </c>
      <c r="I34">
        <f t="shared" si="7"/>
        <v>1</v>
      </c>
      <c r="K34" s="5">
        <v>44531</v>
      </c>
      <c r="L34" s="1">
        <f>L15/$P$15</f>
        <v>2.0505756394749809E-2</v>
      </c>
      <c r="M34" s="1">
        <f t="shared" ref="M34:O34" si="23">M15/$P$15</f>
        <v>0.31872956143887471</v>
      </c>
      <c r="N34" s="1">
        <f t="shared" si="23"/>
        <v>0.35378309367020561</v>
      </c>
      <c r="O34" s="1">
        <f t="shared" si="23"/>
        <v>0.30698158849616985</v>
      </c>
      <c r="P34" s="4">
        <f t="shared" si="13"/>
        <v>2.0505756394749809E-2</v>
      </c>
      <c r="Q34" s="4">
        <f>SUM(M34:P34)</f>
        <v>1</v>
      </c>
    </row>
    <row r="35" spans="3:17" x14ac:dyDescent="0.45">
      <c r="C35" s="5">
        <v>44562</v>
      </c>
      <c r="D35" s="1">
        <f>D16/$H$16</f>
        <v>7.041147009722086E-2</v>
      </c>
      <c r="E35" s="1">
        <f t="shared" ref="E35:G35" si="24">E16/$H$16</f>
        <v>0.21889423549052342</v>
      </c>
      <c r="F35" s="1">
        <f t="shared" si="24"/>
        <v>0.38318766571737212</v>
      </c>
      <c r="G35" s="1">
        <f t="shared" si="24"/>
        <v>0.32750662869488362</v>
      </c>
      <c r="H35" s="4">
        <f t="shared" si="11"/>
        <v>7.041147009722086E-2</v>
      </c>
      <c r="I35">
        <f t="shared" si="7"/>
        <v>1</v>
      </c>
      <c r="K35" s="5">
        <v>44562</v>
      </c>
      <c r="L35" s="1">
        <f>L16/$P$16</f>
        <v>1.9312450225643749E-2</v>
      </c>
      <c r="M35" s="1">
        <f t="shared" ref="M35:O35" si="25">M16/$P$16</f>
        <v>0.31149898239093887</v>
      </c>
      <c r="N35" s="1">
        <f t="shared" si="25"/>
        <v>0.35089815060614105</v>
      </c>
      <c r="O35" s="1">
        <f t="shared" si="25"/>
        <v>0.31829041677727637</v>
      </c>
      <c r="P35" s="4">
        <f t="shared" si="13"/>
        <v>1.9312450225643749E-2</v>
      </c>
      <c r="Q35">
        <f t="shared" si="9"/>
        <v>1</v>
      </c>
    </row>
    <row r="36" spans="3:17" x14ac:dyDescent="0.45">
      <c r="C36" s="5">
        <v>44593</v>
      </c>
      <c r="D36" s="1">
        <f>D17/$H$17</f>
        <v>3.7250869977855108E-2</v>
      </c>
      <c r="E36" s="1">
        <f t="shared" ref="E36:G36" si="26">E17/$H$17</f>
        <v>0.20760835178740905</v>
      </c>
      <c r="F36" s="1">
        <f t="shared" si="26"/>
        <v>0.41600759253400821</v>
      </c>
      <c r="G36" s="1">
        <f t="shared" si="26"/>
        <v>0.33913318570072759</v>
      </c>
      <c r="H36" s="4">
        <f t="shared" si="11"/>
        <v>3.7250869977855108E-2</v>
      </c>
      <c r="I36">
        <f t="shared" si="7"/>
        <v>1</v>
      </c>
      <c r="K36" s="5">
        <v>44593</v>
      </c>
      <c r="L36" s="1">
        <f>L17/$P$17</f>
        <v>1.5675500969618616E-2</v>
      </c>
      <c r="M36" s="1">
        <f t="shared" ref="M36:O36" si="27">M17/$P$17</f>
        <v>0.32306480284421463</v>
      </c>
      <c r="N36" s="1">
        <f t="shared" si="27"/>
        <v>0.34067954104718812</v>
      </c>
      <c r="O36" s="1">
        <f t="shared" si="27"/>
        <v>0.3205801551389787</v>
      </c>
      <c r="P36" s="4">
        <f t="shared" si="13"/>
        <v>1.5675500969618616E-2</v>
      </c>
      <c r="Q36">
        <f t="shared" si="9"/>
        <v>1</v>
      </c>
    </row>
    <row r="37" spans="3:17" x14ac:dyDescent="0.45">
      <c r="C37" s="5">
        <v>44621</v>
      </c>
      <c r="D37" s="1">
        <f>D18/$H$18</f>
        <v>2.4915119677032482E-2</v>
      </c>
      <c r="E37" s="1">
        <f t="shared" ref="E37:G37" si="28">E18/$H$18</f>
        <v>0.17547000895255147</v>
      </c>
      <c r="F37" s="1">
        <f t="shared" si="28"/>
        <v>0.45129305248222157</v>
      </c>
      <c r="G37" s="1">
        <f t="shared" si="28"/>
        <v>0.34832181888819447</v>
      </c>
      <c r="H37" s="4">
        <f t="shared" si="11"/>
        <v>2.4915119677032482E-2</v>
      </c>
      <c r="I37">
        <f t="shared" si="7"/>
        <v>1</v>
      </c>
      <c r="K37" s="5">
        <v>44621</v>
      </c>
      <c r="L37" s="1">
        <f>L18/$P$18</f>
        <v>1.3493656540821913E-2</v>
      </c>
      <c r="M37" s="1">
        <f t="shared" ref="M37:O37" si="29">M18/$P$18</f>
        <v>0.30477416132842888</v>
      </c>
      <c r="N37" s="1">
        <f t="shared" si="29"/>
        <v>0.33830181612131804</v>
      </c>
      <c r="O37" s="1">
        <f t="shared" si="29"/>
        <v>0.34343036600943116</v>
      </c>
      <c r="P37" s="4">
        <f t="shared" si="13"/>
        <v>1.3493656540821913E-2</v>
      </c>
      <c r="Q37">
        <f t="shared" si="9"/>
        <v>1</v>
      </c>
    </row>
    <row r="38" spans="3:17" x14ac:dyDescent="0.45">
      <c r="C38" s="5">
        <v>44652</v>
      </c>
      <c r="D38" s="1">
        <f>D19/$H$19</f>
        <v>3.6724975944338899E-2</v>
      </c>
      <c r="E38" s="1">
        <f t="shared" ref="E38:G38" si="30">E19/$H$19</f>
        <v>0.19280303964866399</v>
      </c>
      <c r="F38" s="1">
        <f t="shared" si="30"/>
        <v>0.40029853692235573</v>
      </c>
      <c r="G38" s="1">
        <f t="shared" si="30"/>
        <v>0.37017344748464137</v>
      </c>
      <c r="H38" s="4">
        <f t="shared" si="11"/>
        <v>3.6724975944338899E-2</v>
      </c>
      <c r="I38">
        <f t="shared" si="7"/>
        <v>1</v>
      </c>
      <c r="K38" s="5">
        <v>44652</v>
      </c>
      <c r="L38" s="1">
        <f>L19/$P$19</f>
        <v>1.8705310022459069E-2</v>
      </c>
      <c r="M38" s="1">
        <f t="shared" ref="M38:O38" si="31">M19/$P$19</f>
        <v>0.30274508559048308</v>
      </c>
      <c r="N38" s="1">
        <f t="shared" si="31"/>
        <v>0.31910131976794942</v>
      </c>
      <c r="O38" s="1">
        <f t="shared" si="31"/>
        <v>0.35944828461910844</v>
      </c>
      <c r="P38" s="4">
        <f t="shared" si="13"/>
        <v>1.8705310022459069E-2</v>
      </c>
      <c r="Q38">
        <f t="shared" si="9"/>
        <v>1</v>
      </c>
    </row>
    <row r="39" spans="3:17" x14ac:dyDescent="0.45">
      <c r="C39" s="5">
        <v>44682</v>
      </c>
      <c r="D39" s="1">
        <f>D20/$H$20</f>
        <v>4.1249619327987007E-2</v>
      </c>
      <c r="E39" s="1">
        <f t="shared" ref="E39:G39" si="32">E20/$H$20</f>
        <v>0.1782560146178053</v>
      </c>
      <c r="F39" s="1">
        <f t="shared" si="32"/>
        <v>0.37621561262815956</v>
      </c>
      <c r="G39" s="1">
        <f t="shared" si="32"/>
        <v>0.40427875342604813</v>
      </c>
      <c r="H39" s="4">
        <f t="shared" si="11"/>
        <v>4.1249619327987007E-2</v>
      </c>
      <c r="I39">
        <f t="shared" si="7"/>
        <v>1</v>
      </c>
      <c r="K39" s="5">
        <v>44682</v>
      </c>
      <c r="L39" s="1">
        <f>L20/$P$20</f>
        <v>2.2159647404505389E-2</v>
      </c>
      <c r="M39" s="1">
        <f t="shared" ref="M39:O39" si="33">M20/$P$20</f>
        <v>0.26674451894824081</v>
      </c>
      <c r="N39" s="1">
        <f t="shared" si="33"/>
        <v>0.31981277781963385</v>
      </c>
      <c r="O39" s="1">
        <f t="shared" si="33"/>
        <v>0.39128305582761996</v>
      </c>
      <c r="P39" s="4">
        <f t="shared" si="13"/>
        <v>2.2159647404505389E-2</v>
      </c>
      <c r="Q39">
        <f t="shared" si="9"/>
        <v>1</v>
      </c>
    </row>
    <row r="40" spans="3:17" x14ac:dyDescent="0.45">
      <c r="C40" s="5"/>
      <c r="E40" s="5"/>
      <c r="K40" s="5"/>
    </row>
    <row r="41" spans="3:17" x14ac:dyDescent="0.45">
      <c r="C41" s="5"/>
      <c r="E41" s="5"/>
      <c r="K41" s="5"/>
    </row>
    <row r="42" spans="3:17" x14ac:dyDescent="0.45">
      <c r="C42" s="5" t="s">
        <v>141</v>
      </c>
      <c r="E42" s="5"/>
      <c r="K42" s="5"/>
    </row>
    <row r="43" spans="3:17" x14ac:dyDescent="0.45">
      <c r="C43" s="5"/>
      <c r="D43" t="s">
        <v>149</v>
      </c>
      <c r="E43" t="s">
        <v>150</v>
      </c>
      <c r="F43" t="s">
        <v>155</v>
      </c>
      <c r="G43" t="s">
        <v>156</v>
      </c>
      <c r="H43" t="s">
        <v>149</v>
      </c>
      <c r="K43" s="5"/>
    </row>
    <row r="44" spans="3:17" x14ac:dyDescent="0.45">
      <c r="C44" t="s">
        <v>13</v>
      </c>
      <c r="D44" s="1">
        <f>D24</f>
        <v>5.1693628680542669E-2</v>
      </c>
      <c r="E44" s="4">
        <f>E24</f>
        <v>0.18214809879107285</v>
      </c>
      <c r="F44" s="1">
        <f>F24</f>
        <v>0.36306838951319081</v>
      </c>
      <c r="G44" s="1">
        <f>G24</f>
        <v>0.40308988301519366</v>
      </c>
      <c r="H44" s="1">
        <f>D44</f>
        <v>5.1693628680542669E-2</v>
      </c>
      <c r="I44" s="4">
        <f>SUM(E44:H44)</f>
        <v>1</v>
      </c>
      <c r="K44" s="5"/>
    </row>
    <row r="45" spans="3:17" x14ac:dyDescent="0.45">
      <c r="C45" s="5" t="s">
        <v>14</v>
      </c>
      <c r="D45" s="4">
        <f>L24</f>
        <v>2.3595337384087135E-2</v>
      </c>
      <c r="E45" s="4">
        <f>M24</f>
        <v>0.28118493653751603</v>
      </c>
      <c r="F45" s="4">
        <f>N24</f>
        <v>0.31399968435684672</v>
      </c>
      <c r="G45" s="4">
        <f>O24</f>
        <v>0.38122004172155011</v>
      </c>
      <c r="H45" s="1">
        <f>D45</f>
        <v>2.3595337384087135E-2</v>
      </c>
      <c r="I45" s="4">
        <f>SUM(E45:H45)</f>
        <v>1</v>
      </c>
      <c r="K45" s="5"/>
    </row>
    <row r="46" spans="3:17" x14ac:dyDescent="0.45">
      <c r="C46" s="5"/>
      <c r="E46" s="5"/>
      <c r="K46" s="5"/>
    </row>
    <row r="47" spans="3:17" x14ac:dyDescent="0.45">
      <c r="C47" s="5"/>
      <c r="E47" s="5"/>
      <c r="K47" s="5"/>
    </row>
    <row r="48" spans="3:17" x14ac:dyDescent="0.45">
      <c r="C48" s="5"/>
      <c r="E48" s="5"/>
      <c r="K48" s="5"/>
    </row>
    <row r="49" spans="3:11" x14ac:dyDescent="0.45">
      <c r="C49" s="5"/>
      <c r="E49" s="5"/>
      <c r="K49" s="5"/>
    </row>
    <row r="50" spans="3:11" x14ac:dyDescent="0.45">
      <c r="C50" s="5"/>
      <c r="E50" s="5"/>
      <c r="K50" s="5"/>
    </row>
    <row r="51" spans="3:11" x14ac:dyDescent="0.45">
      <c r="C51" s="5"/>
      <c r="E51" s="5"/>
      <c r="K51" s="5"/>
    </row>
    <row r="52" spans="3:11" x14ac:dyDescent="0.45">
      <c r="E52" s="5"/>
      <c r="K52" s="5"/>
    </row>
    <row r="53" spans="3:11" x14ac:dyDescent="0.45">
      <c r="E53" s="5"/>
      <c r="K53" s="5"/>
    </row>
    <row r="54" spans="3:11" x14ac:dyDescent="0.45">
      <c r="E54" s="5"/>
      <c r="K54" s="5"/>
    </row>
    <row r="55" spans="3:11" x14ac:dyDescent="0.45">
      <c r="E55" s="5"/>
      <c r="K55" s="5"/>
    </row>
    <row r="56" spans="3:11" x14ac:dyDescent="0.45">
      <c r="E56" s="5"/>
      <c r="K56" s="5"/>
    </row>
    <row r="57" spans="3:11" x14ac:dyDescent="0.45">
      <c r="E57" s="5"/>
      <c r="K57" s="5"/>
    </row>
    <row r="58" spans="3:11" x14ac:dyDescent="0.45">
      <c r="E58" s="5"/>
      <c r="K58" s="5"/>
    </row>
    <row r="59" spans="3:11" x14ac:dyDescent="0.45">
      <c r="E59" s="5"/>
      <c r="K59" s="5"/>
    </row>
    <row r="60" spans="3:11" x14ac:dyDescent="0.45">
      <c r="E60" s="5"/>
      <c r="K60" s="5"/>
    </row>
    <row r="61" spans="3:11" x14ac:dyDescent="0.45">
      <c r="E61" s="5"/>
      <c r="K61" s="5"/>
    </row>
    <row r="62" spans="3:11" x14ac:dyDescent="0.45">
      <c r="E62" s="5"/>
      <c r="K62" s="5"/>
    </row>
    <row r="63" spans="3:11" x14ac:dyDescent="0.45">
      <c r="E63" s="5"/>
      <c r="K63" s="5"/>
    </row>
    <row r="64" spans="3:11" x14ac:dyDescent="0.45">
      <c r="E64" s="5"/>
      <c r="K64" s="5"/>
    </row>
    <row r="65" spans="5:11" x14ac:dyDescent="0.45">
      <c r="E65" s="5"/>
      <c r="K65" s="5"/>
    </row>
    <row r="66" spans="5:11" x14ac:dyDescent="0.45">
      <c r="E66" s="5"/>
      <c r="K66" s="5"/>
    </row>
    <row r="67" spans="5:11" x14ac:dyDescent="0.45">
      <c r="E67" s="5"/>
      <c r="K67" s="5"/>
    </row>
    <row r="68" spans="5:11" x14ac:dyDescent="0.45">
      <c r="E68" s="5"/>
      <c r="K68" s="5"/>
    </row>
    <row r="69" spans="5:11" x14ac:dyDescent="0.45">
      <c r="E69" s="5"/>
      <c r="K69" s="5"/>
    </row>
    <row r="70" spans="5:11" x14ac:dyDescent="0.45">
      <c r="E70" s="5"/>
      <c r="K70" s="5"/>
    </row>
    <row r="71" spans="5:11" x14ac:dyDescent="0.45">
      <c r="E71" s="5"/>
      <c r="K71" s="5"/>
    </row>
    <row r="72" spans="5:11" x14ac:dyDescent="0.45">
      <c r="E72" s="5"/>
      <c r="K72" s="5"/>
    </row>
    <row r="73" spans="5:11" x14ac:dyDescent="0.45">
      <c r="E73" s="5"/>
    </row>
    <row r="74" spans="5:11" x14ac:dyDescent="0.45">
      <c r="E7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trips</vt:lpstr>
      <vt:lpstr>Trips &gt; 5min</vt:lpstr>
      <vt:lpstr>Start Stations</vt:lpstr>
      <vt:lpstr>End Stations</vt:lpstr>
      <vt:lpstr>Top 10 Stations</vt:lpstr>
      <vt:lpstr>Rideable_type</vt:lpstr>
      <vt:lpstr>Rideable_type 2</vt:lpstr>
      <vt:lpstr>Day of Week</vt:lpstr>
      <vt:lpstr>Hour of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S.</dc:creator>
  <cp:lastModifiedBy>Magdalena S.</cp:lastModifiedBy>
  <cp:lastPrinted>2022-08-03T05:25:36Z</cp:lastPrinted>
  <dcterms:created xsi:type="dcterms:W3CDTF">2022-07-22T05:59:49Z</dcterms:created>
  <dcterms:modified xsi:type="dcterms:W3CDTF">2022-08-03T06:55:45Z</dcterms:modified>
</cp:coreProperties>
</file>