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56f5c37f55a3ba/Documents/R_Projects/Keller Research Team/waterresourcerers/"/>
    </mc:Choice>
  </mc:AlternateContent>
  <xr:revisionPtr revIDLastSave="129" documentId="8_{D53394B7-E1C1-4D24-B1E4-489381E175AF}" xr6:coauthVersionLast="47" xr6:coauthVersionMax="47" xr10:uidLastSave="{0C9D9C9B-B2CD-4565-8C5F-D2608087EB76}"/>
  <bookViews>
    <workbookView xWindow="1950" yWindow="1950" windowWidth="21600" windowHeight="11235" xr2:uid="{0F7B361E-196A-428E-8464-FD1E57F87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I11" i="1"/>
  <c r="I9" i="1"/>
  <c r="I8" i="1"/>
  <c r="I7" i="1"/>
  <c r="I6" i="1"/>
  <c r="I5" i="1"/>
  <c r="I3" i="1"/>
  <c r="I2" i="1"/>
  <c r="H2" i="1"/>
  <c r="H8" i="1"/>
  <c r="H6" i="1"/>
  <c r="H3" i="1"/>
  <c r="H7" i="1"/>
  <c r="H9" i="1"/>
  <c r="H11" i="1"/>
  <c r="H5" i="1"/>
</calcChain>
</file>

<file path=xl/sharedStrings.xml><?xml version="1.0" encoding="utf-8"?>
<sst xmlns="http://schemas.openxmlformats.org/spreadsheetml/2006/main" count="21" uniqueCount="21">
  <si>
    <t>name</t>
  </si>
  <si>
    <t>a</t>
  </si>
  <si>
    <t>b</t>
  </si>
  <si>
    <t>c</t>
  </si>
  <si>
    <t>oma</t>
  </si>
  <si>
    <t>omb</t>
  </si>
  <si>
    <t>omc</t>
  </si>
  <si>
    <t>reverse osmosis</t>
  </si>
  <si>
    <t>ultrafiltration</t>
  </si>
  <si>
    <t>granular activated carbon</t>
  </si>
  <si>
    <t>ozonation</t>
  </si>
  <si>
    <t>uv oxidation</t>
  </si>
  <si>
    <t>microfiltration</t>
  </si>
  <si>
    <t>brackish water desalination</t>
  </si>
  <si>
    <t>seawater desalination</t>
  </si>
  <si>
    <t xml:space="preserve">groundwater pumping </t>
  </si>
  <si>
    <t>req</t>
  </si>
  <si>
    <t>coagulation</t>
  </si>
  <si>
    <t>model</t>
  </si>
  <si>
    <t>nanofiltration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</si>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</sst>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D0-7E55-44BC-931B-A9C8313A4E18}">
  <dimension ref="A1:J12"/>
  <sheetViews>
    <sheetView tabSelected="1" workbookViewId="0">
      <selection activeCell="C15" sqref="C15"/>
    </sheetView>
  </sheetViews>
  <sheetFormatPr defaultRowHeight="15" x14ac:dyDescent="0.25"/>
  <cols>
    <col min="1" max="1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20</v>
      </c>
      <c r="J1" t="s">
        <v>18</v>
      </c>
    </row>
    <row r="2" spans="1:10" x14ac:dyDescent="0.25">
      <c r="A2" t="s">
        <v>7</v>
      </c>
      <c r="B2">
        <v>0.96599999999999997</v>
      </c>
      <c r="C2">
        <v>0.92900000000000005</v>
      </c>
      <c r="D2">
        <v>3.0819999999999999</v>
      </c>
      <c r="E2">
        <v>0.54300000000000004</v>
      </c>
      <c r="F2">
        <v>1.2529999999999999</v>
      </c>
      <c r="G2">
        <v>2.786</v>
      </c>
      <c r="H2">
        <f>AVERAGE(1, 2.5)</f>
        <v>1.75</v>
      </c>
      <c r="I2">
        <f>_xlfn.VAR.P(1,2.5)</f>
        <v>0.5625</v>
      </c>
      <c r="J2">
        <v>1</v>
      </c>
    </row>
    <row r="3" spans="1:10" x14ac:dyDescent="0.25">
      <c r="A3" t="s">
        <v>8</v>
      </c>
      <c r="B3">
        <v>1.0029999999999999</v>
      </c>
      <c r="C3">
        <v>0.83</v>
      </c>
      <c r="D3">
        <v>3.8319999999999999</v>
      </c>
      <c r="E3">
        <v>1.8280000000000001</v>
      </c>
      <c r="F3">
        <v>0.59799999999999998</v>
      </c>
      <c r="G3">
        <v>1.8759999999999999</v>
      </c>
      <c r="H3">
        <f>AVERAGE(0.13, 0.177, 0.201, 0.2, 0.3)</f>
        <v>0.2016</v>
      </c>
      <c r="I3">
        <f>_xlfn.VAR.P(0.07, 0.1, 0.2)</f>
        <v>3.0888888888888941E-3</v>
      </c>
      <c r="J3">
        <v>1</v>
      </c>
    </row>
    <row r="4" spans="1:10" x14ac:dyDescent="0.25">
      <c r="A4" t="s">
        <v>9</v>
      </c>
      <c r="B4">
        <v>0.72199999999999998</v>
      </c>
      <c r="C4">
        <v>1.0229999999999999</v>
      </c>
      <c r="D4">
        <v>3.4430000000000001</v>
      </c>
      <c r="E4">
        <v>1.669</v>
      </c>
      <c r="F4">
        <v>0.55900000000000005</v>
      </c>
      <c r="G4">
        <v>2.371</v>
      </c>
      <c r="H4">
        <v>0.37</v>
      </c>
      <c r="J4">
        <v>1</v>
      </c>
    </row>
    <row r="5" spans="1:10" x14ac:dyDescent="0.25">
      <c r="A5" t="s">
        <v>10</v>
      </c>
      <c r="B5">
        <v>2.2599999999999998</v>
      </c>
      <c r="C5">
        <v>-0.54</v>
      </c>
      <c r="E5">
        <v>6.7999999999999996E-3</v>
      </c>
      <c r="F5">
        <v>-5.0999999999999997E-2</v>
      </c>
      <c r="H5">
        <f>AVERAGE(0.05*3.79,0.12*3.79)/24</f>
        <v>1.3422916666666666E-2</v>
      </c>
      <c r="I5">
        <f>_xlfn.VAR.P(0.05*3.79,0.12*3.79)/24</f>
        <v>7.3316760416666674E-4</v>
      </c>
      <c r="J5">
        <v>2</v>
      </c>
    </row>
    <row r="6" spans="1:10" x14ac:dyDescent="0.25">
      <c r="A6" t="s">
        <v>11</v>
      </c>
      <c r="B6">
        <v>0.47399999999999998</v>
      </c>
      <c r="C6">
        <v>-5.6000000000000001E-2</v>
      </c>
      <c r="E6">
        <v>3.7999999999999999E-2</v>
      </c>
      <c r="F6">
        <v>-5.1999999999999998E-2</v>
      </c>
      <c r="H6">
        <f>AVERAGE(36.46, 36.46, 35.61, 36.64, 36.91, 35.43) / 1000</f>
        <v>3.6251666666666675E-2</v>
      </c>
      <c r="I6">
        <f>_xlfn.VAR.P(36.46, 36.46, 35.61, 36.64, 36.91, 35.43) / 1000</f>
        <v>2.929805555555552E-4</v>
      </c>
      <c r="J6">
        <v>2</v>
      </c>
    </row>
    <row r="7" spans="1:10" x14ac:dyDescent="0.25">
      <c r="A7" t="s">
        <v>12</v>
      </c>
      <c r="B7">
        <v>3.57</v>
      </c>
      <c r="C7">
        <v>-0.22</v>
      </c>
      <c r="E7">
        <v>0.3</v>
      </c>
      <c r="F7">
        <v>-0.22</v>
      </c>
      <c r="H7">
        <f>AVERAGE(0.11, 0.24, 0.2, 0.2, 0.3)</f>
        <v>0.21000000000000002</v>
      </c>
      <c r="I7">
        <f>_xlfn.VAR.P(0.11, 0.24, 0.2, 0.2, 0.3)</f>
        <v>3.8399999999999945E-3</v>
      </c>
      <c r="J7">
        <v>2</v>
      </c>
    </row>
    <row r="8" spans="1:10" x14ac:dyDescent="0.25">
      <c r="A8" t="s">
        <v>13</v>
      </c>
      <c r="B8">
        <v>0.74</v>
      </c>
      <c r="C8">
        <v>3.95</v>
      </c>
      <c r="E8">
        <v>0.36780000000000002</v>
      </c>
      <c r="F8">
        <v>330.13</v>
      </c>
      <c r="H8">
        <f>AVERAGE(1.02, 2.57)</f>
        <v>1.7949999999999999</v>
      </c>
      <c r="I8">
        <f>_xlfn.VAR.P(1.02, 2.57)</f>
        <v>0.60062499999999952</v>
      </c>
      <c r="J8">
        <v>4</v>
      </c>
    </row>
    <row r="9" spans="1:10" x14ac:dyDescent="0.25">
      <c r="A9" t="s">
        <v>14</v>
      </c>
      <c r="B9">
        <v>9.3422999999999998</v>
      </c>
      <c r="C9">
        <v>0.7177</v>
      </c>
      <c r="E9">
        <v>2.9129</v>
      </c>
      <c r="F9">
        <v>0.64839999999999998</v>
      </c>
      <c r="H9">
        <f>AVERAGE(2.58,5.47)</f>
        <v>4.0250000000000004</v>
      </c>
      <c r="I9">
        <f>_xlfn.VAR.P(2.58,5.47)</f>
        <v>2.0880249999999947</v>
      </c>
      <c r="J9">
        <v>3</v>
      </c>
    </row>
    <row r="10" spans="1:10" x14ac:dyDescent="0.25">
      <c r="A10" t="s">
        <v>15</v>
      </c>
    </row>
    <row r="11" spans="1:10" x14ac:dyDescent="0.25">
      <c r="A11" t="s">
        <v>17</v>
      </c>
      <c r="B11">
        <v>0.222</v>
      </c>
      <c r="C11">
        <v>1.516</v>
      </c>
      <c r="D11">
        <v>3.0710000000000002</v>
      </c>
      <c r="E11">
        <v>0.34699999999999998</v>
      </c>
      <c r="F11">
        <v>1.448</v>
      </c>
      <c r="G11">
        <v>2.726</v>
      </c>
      <c r="H11">
        <f>AVERAGE(0.4, 0.7)</f>
        <v>0.55000000000000004</v>
      </c>
      <c r="I11">
        <f>_xlfn.VAR.P(0.4, 0.7)</f>
        <v>2.2499999999999909E-2</v>
      </c>
      <c r="J11">
        <v>1</v>
      </c>
    </row>
    <row r="12" spans="1:10" x14ac:dyDescent="0.25">
      <c r="A12" t="s">
        <v>19</v>
      </c>
      <c r="B12">
        <v>7.14</v>
      </c>
      <c r="C12">
        <v>-0.22</v>
      </c>
      <c r="E12">
        <v>0.44</v>
      </c>
      <c r="F12">
        <v>-0.13</v>
      </c>
      <c r="H12">
        <f>AVERAGE(1.33, 0.68, 1.17)</f>
        <v>1.06</v>
      </c>
      <c r="I12">
        <f>_xlfn.VAR.P(1.33, 0.68, 1.17)</f>
        <v>7.6466666666666488E-2</v>
      </c>
      <c r="J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Medina</dc:creator>
  <cp:lastModifiedBy>Taylor Medina</cp:lastModifiedBy>
  <dcterms:created xsi:type="dcterms:W3CDTF">2023-01-13T23:46:08Z</dcterms:created>
  <dcterms:modified xsi:type="dcterms:W3CDTF">2023-02-08T20:55:31Z</dcterms:modified>
</cp:coreProperties>
</file>