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ff/Documents/Public/"/>
    </mc:Choice>
  </mc:AlternateContent>
  <xr:revisionPtr revIDLastSave="0" documentId="13_ncr:1_{44E58D58-F4B9-3641-BB48-B4F47EA5B995}" xr6:coauthVersionLast="47" xr6:coauthVersionMax="47" xr10:uidLastSave="{00000000-0000-0000-0000-000000000000}"/>
  <bookViews>
    <workbookView xWindow="6520" yWindow="1380" windowWidth="29360" windowHeight="17760" activeTab="3" xr2:uid="{E41F9198-DC94-4F1B-A9D9-7A08444BA709}"/>
  </bookViews>
  <sheets>
    <sheet name="Sheet1" sheetId="2" r:id="rId1"/>
    <sheet name="Sheet2" sheetId="3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5" l="1"/>
  <c r="E14" i="5" s="1"/>
  <c r="G14" i="5" s="1"/>
  <c r="C13" i="5"/>
  <c r="D13" i="5" s="1"/>
  <c r="F13" i="5" s="1"/>
  <c r="C12" i="5"/>
  <c r="E12" i="5" s="1"/>
  <c r="G12" i="5" s="1"/>
  <c r="C11" i="5"/>
  <c r="E11" i="5" s="1"/>
  <c r="G11" i="5" s="1"/>
  <c r="C10" i="5"/>
  <c r="E10" i="5" s="1"/>
  <c r="G10" i="5" s="1"/>
  <c r="C9" i="5"/>
  <c r="E9" i="5" s="1"/>
  <c r="G9" i="5" s="1"/>
  <c r="C8" i="5"/>
  <c r="E8" i="5" s="1"/>
  <c r="G8" i="5" s="1"/>
  <c r="H7" i="5"/>
  <c r="G7" i="5"/>
  <c r="C7" i="5"/>
  <c r="D7" i="5" s="1"/>
  <c r="H6" i="5"/>
  <c r="G6" i="5"/>
  <c r="C6" i="5"/>
  <c r="D6" i="5" s="1"/>
  <c r="H5" i="5"/>
  <c r="G5" i="5"/>
  <c r="C5" i="5"/>
  <c r="D5" i="5" s="1"/>
  <c r="H4" i="5"/>
  <c r="G4" i="5"/>
  <c r="C4" i="5"/>
  <c r="D4" i="5" s="1"/>
  <c r="H3" i="5"/>
  <c r="G3" i="5"/>
  <c r="C3" i="5"/>
  <c r="D3" i="5" s="1"/>
  <c r="H2" i="5"/>
  <c r="G2" i="5"/>
  <c r="C2" i="5"/>
  <c r="D2" i="5" s="1"/>
  <c r="C14" i="4"/>
  <c r="E14" i="4" s="1"/>
  <c r="G14" i="4" s="1"/>
  <c r="C13" i="4"/>
  <c r="E13" i="4" s="1"/>
  <c r="G13" i="4" s="1"/>
  <c r="C12" i="4"/>
  <c r="E12" i="4" s="1"/>
  <c r="G12" i="4" s="1"/>
  <c r="C11" i="4"/>
  <c r="E11" i="4" s="1"/>
  <c r="G11" i="4" s="1"/>
  <c r="C10" i="4"/>
  <c r="E10" i="4" s="1"/>
  <c r="G10" i="4" s="1"/>
  <c r="C9" i="4"/>
  <c r="D9" i="4" s="1"/>
  <c r="F9" i="4" s="1"/>
  <c r="C8" i="4"/>
  <c r="E8" i="4" s="1"/>
  <c r="G8" i="4" s="1"/>
  <c r="H7" i="4"/>
  <c r="G7" i="4"/>
  <c r="C7" i="4"/>
  <c r="D7" i="4" s="1"/>
  <c r="H6" i="4"/>
  <c r="G6" i="4"/>
  <c r="C6" i="4"/>
  <c r="D6" i="4" s="1"/>
  <c r="H5" i="4"/>
  <c r="G5" i="4"/>
  <c r="C5" i="4"/>
  <c r="D5" i="4" s="1"/>
  <c r="H4" i="4"/>
  <c r="G4" i="4"/>
  <c r="C4" i="4"/>
  <c r="D4" i="4" s="1"/>
  <c r="H3" i="4"/>
  <c r="G3" i="4"/>
  <c r="C3" i="4"/>
  <c r="D3" i="4" s="1"/>
  <c r="H2" i="4"/>
  <c r="G2" i="4"/>
  <c r="C2" i="4"/>
  <c r="D2" i="4" s="1"/>
  <c r="C14" i="3"/>
  <c r="E14" i="3" s="1"/>
  <c r="G14" i="3" s="1"/>
  <c r="C13" i="3"/>
  <c r="E13" i="3" s="1"/>
  <c r="G13" i="3" s="1"/>
  <c r="C12" i="3"/>
  <c r="E12" i="3" s="1"/>
  <c r="G12" i="3" s="1"/>
  <c r="C11" i="3"/>
  <c r="E11" i="3" s="1"/>
  <c r="G11" i="3" s="1"/>
  <c r="C10" i="3"/>
  <c r="E10" i="3" s="1"/>
  <c r="G10" i="3" s="1"/>
  <c r="C9" i="3"/>
  <c r="E9" i="3" s="1"/>
  <c r="G9" i="3" s="1"/>
  <c r="H8" i="3"/>
  <c r="G8" i="3"/>
  <c r="C8" i="3"/>
  <c r="D8" i="3" s="1"/>
  <c r="H7" i="3"/>
  <c r="G7" i="3"/>
  <c r="C7" i="3"/>
  <c r="D7" i="3" s="1"/>
  <c r="H6" i="3"/>
  <c r="G6" i="3"/>
  <c r="C6" i="3"/>
  <c r="D6" i="3" s="1"/>
  <c r="H5" i="3"/>
  <c r="G5" i="3"/>
  <c r="C5" i="3"/>
  <c r="D5" i="3" s="1"/>
  <c r="H4" i="3"/>
  <c r="G4" i="3"/>
  <c r="C4" i="3"/>
  <c r="D4" i="3" s="1"/>
  <c r="H3" i="3"/>
  <c r="G3" i="3"/>
  <c r="C3" i="3"/>
  <c r="D3" i="3" s="1"/>
  <c r="H2" i="3"/>
  <c r="G2" i="3"/>
  <c r="C2" i="3"/>
  <c r="D2" i="3" s="1"/>
  <c r="D9" i="5" l="1"/>
  <c r="F9" i="5" s="1"/>
  <c r="H9" i="5" s="1"/>
  <c r="E13" i="5"/>
  <c r="G13" i="5" s="1"/>
  <c r="D8" i="5"/>
  <c r="F8" i="5" s="1"/>
  <c r="H8" i="5" s="1"/>
  <c r="D14" i="5"/>
  <c r="F14" i="5" s="1"/>
  <c r="H14" i="5" s="1"/>
  <c r="D11" i="5"/>
  <c r="F11" i="5" s="1"/>
  <c r="H11" i="5" s="1"/>
  <c r="D10" i="5"/>
  <c r="F10" i="5" s="1"/>
  <c r="H10" i="5" s="1"/>
  <c r="D12" i="5"/>
  <c r="F12" i="5" s="1"/>
  <c r="H12" i="5" s="1"/>
  <c r="D13" i="4"/>
  <c r="F13" i="4" s="1"/>
  <c r="H13" i="4" s="1"/>
  <c r="E9" i="4"/>
  <c r="G9" i="4" s="1"/>
  <c r="D12" i="4"/>
  <c r="F12" i="4" s="1"/>
  <c r="H12" i="4" s="1"/>
  <c r="D11" i="4"/>
  <c r="F11" i="4" s="1"/>
  <c r="H11" i="4" s="1"/>
  <c r="D8" i="4"/>
  <c r="F8" i="4" s="1"/>
  <c r="H8" i="4" s="1"/>
  <c r="D14" i="4"/>
  <c r="F14" i="4" s="1"/>
  <c r="H14" i="4" s="1"/>
  <c r="D10" i="4"/>
  <c r="F10" i="4" s="1"/>
  <c r="H10" i="4" s="1"/>
  <c r="D9" i="3"/>
  <c r="F9" i="3" s="1"/>
  <c r="H9" i="3" s="1"/>
  <c r="D11" i="3"/>
  <c r="F11" i="3" s="1"/>
  <c r="H11" i="3" s="1"/>
  <c r="D13" i="3"/>
  <c r="F13" i="3" s="1"/>
  <c r="H13" i="3" s="1"/>
  <c r="D10" i="3"/>
  <c r="F10" i="3" s="1"/>
  <c r="H10" i="3" s="1"/>
  <c r="D12" i="3"/>
  <c r="F12" i="3" s="1"/>
  <c r="H12" i="3" s="1"/>
  <c r="D14" i="3"/>
  <c r="F14" i="3" s="1"/>
  <c r="H14" i="3" s="1"/>
  <c r="H13" i="5" l="1"/>
  <c r="H9" i="4"/>
  <c r="G2" i="2"/>
  <c r="H2" i="2"/>
  <c r="H3" i="2"/>
  <c r="H4" i="2"/>
  <c r="H5" i="2"/>
  <c r="H6" i="2"/>
  <c r="H7" i="2"/>
  <c r="H8" i="2"/>
  <c r="H9" i="2"/>
  <c r="G3" i="2"/>
  <c r="G4" i="2"/>
  <c r="G5" i="2"/>
  <c r="G6" i="2"/>
  <c r="G7" i="2"/>
  <c r="G8" i="2"/>
  <c r="G9" i="2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F10" i="2" s="1"/>
  <c r="C11" i="2"/>
  <c r="D11" i="2" s="1"/>
  <c r="F11" i="2" s="1"/>
  <c r="C12" i="2"/>
  <c r="D12" i="2" s="1"/>
  <c r="F12" i="2" s="1"/>
  <c r="C13" i="2"/>
  <c r="E13" i="2" s="1"/>
  <c r="C14" i="2"/>
  <c r="D14" i="2" s="1"/>
  <c r="F14" i="2" s="1"/>
  <c r="C15" i="2"/>
  <c r="D15" i="2" s="1"/>
  <c r="F15" i="2" s="1"/>
  <c r="C2" i="2"/>
  <c r="D2" i="2" s="1"/>
  <c r="E14" i="2" l="1"/>
  <c r="H14" i="2" s="1"/>
  <c r="E15" i="2"/>
  <c r="G15" i="2" s="1"/>
  <c r="E11" i="2"/>
  <c r="H11" i="2" s="1"/>
  <c r="E10" i="2"/>
  <c r="G10" i="2" s="1"/>
  <c r="E12" i="2"/>
  <c r="G12" i="2" s="1"/>
  <c r="G13" i="2"/>
  <c r="H15" i="2"/>
  <c r="D13" i="2"/>
  <c r="F13" i="2" s="1"/>
  <c r="G14" i="2" l="1"/>
  <c r="H12" i="2"/>
  <c r="G11" i="2"/>
  <c r="H10" i="2"/>
  <c r="H13" i="2"/>
</calcChain>
</file>

<file path=xl/sharedStrings.xml><?xml version="1.0" encoding="utf-8"?>
<sst xmlns="http://schemas.openxmlformats.org/spreadsheetml/2006/main" count="32" uniqueCount="11">
  <si>
    <t>Set 1</t>
  </si>
  <si>
    <t>Set 2</t>
  </si>
  <si>
    <t>x</t>
  </si>
  <si>
    <t>Set 3</t>
  </si>
  <si>
    <t>Set 4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</si>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</sst>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FF9A"/>
      <color rgb="FFE1F7FF"/>
      <color rgb="FFFFCDCD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7187-3055-4E71-99FD-3688D2475F39}">
  <dimension ref="A1:J32"/>
  <sheetViews>
    <sheetView zoomScale="133" zoomScaleNormal="133" workbookViewId="0">
      <selection activeCell="A2" sqref="A2:XFD2"/>
    </sheetView>
  </sheetViews>
  <sheetFormatPr baseColWidth="10" defaultColWidth="21" defaultRowHeight="15" x14ac:dyDescent="0.2"/>
  <cols>
    <col min="1" max="1" width="17.33203125" style="1" customWidth="1"/>
    <col min="2" max="2" width="16.83203125" style="1" customWidth="1"/>
    <col min="3" max="3" width="13.5" style="1" customWidth="1"/>
    <col min="4" max="4" width="11.83203125" style="1" customWidth="1"/>
    <col min="5" max="5" width="10.1640625" style="1" customWidth="1"/>
    <col min="6" max="6" width="10.5" style="1" customWidth="1"/>
    <col min="7" max="7" width="10.83203125" style="1" customWidth="1"/>
    <col min="8" max="8" width="13.5" style="1" customWidth="1"/>
    <col min="9" max="16384" width="21" style="1"/>
  </cols>
  <sheetData>
    <row r="1" spans="1:10" x14ac:dyDescent="0.2">
      <c r="A1" s="3" t="s">
        <v>0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H1" s="4" t="s">
        <v>10</v>
      </c>
    </row>
    <row r="2" spans="1:10" x14ac:dyDescent="0.2">
      <c r="A2" s="1">
        <v>1</v>
      </c>
      <c r="B2" s="1">
        <v>1300</v>
      </c>
      <c r="C2" s="1">
        <f>(B2+273.15)</f>
        <v>1573.15</v>
      </c>
      <c r="D2" s="2">
        <f>(10^4/C2)</f>
        <v>6.3566729173950351</v>
      </c>
      <c r="E2" s="2">
        <v>0.52290999999999999</v>
      </c>
      <c r="F2" s="2">
        <v>0.1308</v>
      </c>
      <c r="G2" s="2">
        <f>LOG10(E2)</f>
        <v>-0.2815730527519239</v>
      </c>
      <c r="H2" s="2">
        <f>F2/(E2*LN(10))</f>
        <v>0.10863383418359819</v>
      </c>
    </row>
    <row r="3" spans="1:10" x14ac:dyDescent="0.2">
      <c r="A3" s="1">
        <v>1</v>
      </c>
      <c r="B3" s="1">
        <v>1200</v>
      </c>
      <c r="C3" s="1">
        <f t="shared" ref="C3:C15" si="0">(B3+273.15)</f>
        <v>1473.15</v>
      </c>
      <c r="D3" s="2">
        <f t="shared" ref="D3:D15" si="1">(10^4/C3)</f>
        <v>6.7881749991514777</v>
      </c>
      <c r="E3" s="2">
        <v>0.42096</v>
      </c>
      <c r="F3" s="2">
        <v>9.2670000000000002E-2</v>
      </c>
      <c r="G3" s="2">
        <f t="shared" ref="G3:G15" si="2">LOG10(E3)</f>
        <v>-0.37575916925837227</v>
      </c>
      <c r="H3" s="2">
        <f t="shared" ref="H3:H15" si="3">F3/(E3*LN(10))</f>
        <v>9.5605448588878622E-2</v>
      </c>
    </row>
    <row r="4" spans="1:10" x14ac:dyDescent="0.2">
      <c r="A4" s="1">
        <v>1</v>
      </c>
      <c r="B4" s="1">
        <v>1100</v>
      </c>
      <c r="C4" s="1">
        <f t="shared" si="0"/>
        <v>1373.15</v>
      </c>
      <c r="D4" s="2">
        <f t="shared" si="1"/>
        <v>7.2825255798710984</v>
      </c>
      <c r="E4" s="2">
        <v>0.40592</v>
      </c>
      <c r="F4" s="2">
        <v>0.16991999999999999</v>
      </c>
      <c r="G4" s="2">
        <f t="shared" si="2"/>
        <v>-0.3915595501223445</v>
      </c>
      <c r="H4" s="2">
        <f t="shared" si="3"/>
        <v>0.18179769009903562</v>
      </c>
    </row>
    <row r="5" spans="1:10" x14ac:dyDescent="0.2">
      <c r="A5" s="1">
        <v>1</v>
      </c>
      <c r="B5" s="1">
        <v>1050</v>
      </c>
      <c r="C5" s="1">
        <f t="shared" si="0"/>
        <v>1323.15</v>
      </c>
      <c r="D5" s="2">
        <f t="shared" si="1"/>
        <v>7.5577221025582881</v>
      </c>
      <c r="E5" s="2">
        <v>0.51363000000000003</v>
      </c>
      <c r="F5" s="2">
        <v>0.23891000000000001</v>
      </c>
      <c r="G5" s="2">
        <f t="shared" si="2"/>
        <v>-0.28934961801171694</v>
      </c>
      <c r="H5" s="2">
        <f t="shared" si="3"/>
        <v>0.20200785520998751</v>
      </c>
    </row>
    <row r="6" spans="1:10" x14ac:dyDescent="0.2">
      <c r="A6" s="1">
        <v>1</v>
      </c>
      <c r="B6" s="1">
        <v>1000</v>
      </c>
      <c r="C6" s="1">
        <f t="shared" si="0"/>
        <v>1273.1500000000001</v>
      </c>
      <c r="D6" s="2">
        <f t="shared" si="1"/>
        <v>7.8545340297686836</v>
      </c>
      <c r="E6" s="2">
        <v>1.6770799999999999</v>
      </c>
      <c r="F6" s="2">
        <v>0.92122000000000004</v>
      </c>
      <c r="G6" s="2">
        <f t="shared" si="2"/>
        <v>0.22455377979742214</v>
      </c>
      <c r="H6" s="2">
        <f t="shared" si="3"/>
        <v>0.23855794751527276</v>
      </c>
    </row>
    <row r="7" spans="1:10" x14ac:dyDescent="0.2">
      <c r="A7" s="1">
        <v>1</v>
      </c>
      <c r="B7" s="1">
        <v>1000</v>
      </c>
      <c r="C7" s="1">
        <f t="shared" si="0"/>
        <v>1273.1500000000001</v>
      </c>
      <c r="D7" s="2">
        <f t="shared" si="1"/>
        <v>7.8545340297686836</v>
      </c>
      <c r="E7" s="2">
        <v>0.80730999999999997</v>
      </c>
      <c r="F7" s="2">
        <v>0.32901999999999998</v>
      </c>
      <c r="G7" s="2">
        <f t="shared" si="2"/>
        <v>-9.2959667957656644E-2</v>
      </c>
      <c r="H7" s="2">
        <f t="shared" si="3"/>
        <v>0.17699715157226828</v>
      </c>
    </row>
    <row r="8" spans="1:10" x14ac:dyDescent="0.2">
      <c r="A8" s="1">
        <v>1</v>
      </c>
      <c r="B8" s="1">
        <v>975</v>
      </c>
      <c r="C8" s="1">
        <f t="shared" si="0"/>
        <v>1248.1500000000001</v>
      </c>
      <c r="D8" s="2">
        <f t="shared" si="1"/>
        <v>8.0118575491727757</v>
      </c>
      <c r="E8" s="2">
        <v>1.12616</v>
      </c>
      <c r="F8" s="2">
        <v>0.44290000000000002</v>
      </c>
      <c r="G8" s="2">
        <f t="shared" si="2"/>
        <v>5.1600097602942374E-2</v>
      </c>
      <c r="H8" s="2">
        <f t="shared" si="3"/>
        <v>0.17080079743104906</v>
      </c>
    </row>
    <row r="9" spans="1:10" x14ac:dyDescent="0.2">
      <c r="A9" s="1">
        <v>1</v>
      </c>
      <c r="B9" s="1">
        <v>950</v>
      </c>
      <c r="C9" s="1">
        <f t="shared" si="0"/>
        <v>1223.1500000000001</v>
      </c>
      <c r="D9" s="2">
        <f t="shared" si="1"/>
        <v>8.1756121489596527</v>
      </c>
      <c r="E9" s="2">
        <v>0.76495000000000002</v>
      </c>
      <c r="F9" s="2">
        <v>0.21747</v>
      </c>
      <c r="G9" s="2">
        <f t="shared" si="2"/>
        <v>-0.11636695103430079</v>
      </c>
      <c r="H9" s="2">
        <f t="shared" si="3"/>
        <v>0.12346692068697322</v>
      </c>
    </row>
    <row r="10" spans="1:10" x14ac:dyDescent="0.2">
      <c r="A10" s="1">
        <v>2</v>
      </c>
      <c r="B10" s="1">
        <v>900</v>
      </c>
      <c r="C10" s="1">
        <f t="shared" si="0"/>
        <v>1173.1500000000001</v>
      </c>
      <c r="D10" s="2">
        <f t="shared" si="1"/>
        <v>8.5240591569705479</v>
      </c>
      <c r="E10" s="2">
        <f>(((0.17279)*(10^4/C10))-0.69897)</f>
        <v>0.7739021817329409</v>
      </c>
      <c r="F10" s="2">
        <f>SQRT((((D10)^2)*((0.09878)^2)+((0.69215)^2)))</f>
        <v>1.0899755389549379</v>
      </c>
      <c r="G10" s="2">
        <f>LOG10(E10)</f>
        <v>-0.11131392900480343</v>
      </c>
      <c r="H10" s="2">
        <f t="shared" si="3"/>
        <v>0.6116669175394619</v>
      </c>
      <c r="I10" s="2"/>
      <c r="J10" s="2"/>
    </row>
    <row r="11" spans="1:10" x14ac:dyDescent="0.2">
      <c r="A11" s="1">
        <v>2</v>
      </c>
      <c r="B11" s="1">
        <v>850</v>
      </c>
      <c r="C11" s="1">
        <f t="shared" si="0"/>
        <v>1123.1500000000001</v>
      </c>
      <c r="D11" s="2">
        <f t="shared" si="1"/>
        <v>8.9035302497440227</v>
      </c>
      <c r="E11" s="2">
        <f t="shared" ref="E11:E15" si="4">(((0.17279)*(10^4/C11))-0.69897)</f>
        <v>0.83947099185326979</v>
      </c>
      <c r="F11" s="2">
        <f>SQRT((((D11)^2)*((0.09878)^2)+((0.69215)^2)))</f>
        <v>1.1191852150876469</v>
      </c>
      <c r="G11" s="2">
        <f t="shared" si="2"/>
        <v>-7.5994306429705685E-2</v>
      </c>
      <c r="H11" s="2">
        <f t="shared" si="3"/>
        <v>0.57900269081034095</v>
      </c>
    </row>
    <row r="12" spans="1:10" x14ac:dyDescent="0.2">
      <c r="A12" s="1">
        <v>2</v>
      </c>
      <c r="B12" s="1">
        <v>800</v>
      </c>
      <c r="C12" s="1">
        <f t="shared" si="0"/>
        <v>1073.1500000000001</v>
      </c>
      <c r="D12" s="2">
        <f t="shared" si="1"/>
        <v>9.318361831989936</v>
      </c>
      <c r="E12" s="2">
        <f t="shared" si="4"/>
        <v>0.91114974094954115</v>
      </c>
      <c r="F12" s="2">
        <f t="shared" ref="F12:F15" si="5">SQRT((((D12)^2)*((0.09878)^2)+((0.69215)^2)))</f>
        <v>1.1516651248368495</v>
      </c>
      <c r="G12" s="2">
        <f t="shared" si="2"/>
        <v>-4.0410243966559463E-2</v>
      </c>
      <c r="H12" s="2">
        <f t="shared" si="3"/>
        <v>0.54893480866912958</v>
      </c>
    </row>
    <row r="13" spans="1:10" x14ac:dyDescent="0.2">
      <c r="A13" s="1">
        <v>2</v>
      </c>
      <c r="B13" s="1">
        <v>750</v>
      </c>
      <c r="C13" s="1">
        <f t="shared" si="0"/>
        <v>1023.15</v>
      </c>
      <c r="D13" s="2">
        <f t="shared" si="1"/>
        <v>9.7737379660851289</v>
      </c>
      <c r="E13" s="2">
        <f t="shared" si="4"/>
        <v>0.9898341831598495</v>
      </c>
      <c r="F13" s="2">
        <f t="shared" si="5"/>
        <v>1.1879246646535182</v>
      </c>
      <c r="G13" s="2">
        <f t="shared" si="2"/>
        <v>-4.4375522410135459E-3</v>
      </c>
      <c r="H13" s="2">
        <f t="shared" si="3"/>
        <v>0.52120762805832399</v>
      </c>
    </row>
    <row r="14" spans="1:10" x14ac:dyDescent="0.2">
      <c r="A14" s="1">
        <v>2</v>
      </c>
      <c r="B14" s="1">
        <v>700</v>
      </c>
      <c r="C14" s="1">
        <f t="shared" si="0"/>
        <v>973.15</v>
      </c>
      <c r="D14" s="2">
        <f t="shared" si="1"/>
        <v>10.275908133381288</v>
      </c>
      <c r="E14" s="2">
        <f t="shared" si="4"/>
        <v>1.0766041663669528</v>
      </c>
      <c r="F14" s="2">
        <f t="shared" si="5"/>
        <v>1.2285791233907146</v>
      </c>
      <c r="G14" s="2">
        <f t="shared" si="2"/>
        <v>3.2056056165788327E-2</v>
      </c>
      <c r="H14" s="2">
        <f t="shared" si="3"/>
        <v>0.49560010126159942</v>
      </c>
    </row>
    <row r="15" spans="1:10" x14ac:dyDescent="0.2">
      <c r="A15" s="1">
        <v>2</v>
      </c>
      <c r="B15" s="1">
        <v>650</v>
      </c>
      <c r="C15" s="1">
        <f t="shared" si="0"/>
        <v>923.15</v>
      </c>
      <c r="D15" s="2">
        <f t="shared" si="1"/>
        <v>10.832475762335482</v>
      </c>
      <c r="E15" s="2">
        <f t="shared" si="4"/>
        <v>1.1727734869739481</v>
      </c>
      <c r="F15" s="2">
        <f t="shared" si="5"/>
        <v>1.2743782832976485</v>
      </c>
      <c r="G15" s="2">
        <f t="shared" si="2"/>
        <v>6.9214139262378196E-2</v>
      </c>
      <c r="H15" s="2">
        <f t="shared" si="3"/>
        <v>0.47192016398798597</v>
      </c>
    </row>
    <row r="18" spans="1:8" x14ac:dyDescent="0.2">
      <c r="A18" s="3"/>
      <c r="B18" s="3"/>
      <c r="C18" s="3"/>
      <c r="D18" s="3"/>
      <c r="E18" s="3"/>
      <c r="F18" s="3"/>
      <c r="G18" s="4"/>
      <c r="H18" s="4"/>
    </row>
    <row r="20" spans="1:8" x14ac:dyDescent="0.2">
      <c r="D20" s="2"/>
      <c r="E20" s="2"/>
      <c r="F20" s="2"/>
      <c r="G20" s="2"/>
      <c r="H20" s="2"/>
    </row>
    <row r="21" spans="1:8" x14ac:dyDescent="0.2">
      <c r="D21" s="2"/>
      <c r="E21" s="2"/>
      <c r="F21" s="2"/>
      <c r="G21" s="2"/>
      <c r="H21" s="2"/>
    </row>
    <row r="22" spans="1:8" x14ac:dyDescent="0.2">
      <c r="D22" s="2"/>
      <c r="E22" s="2"/>
      <c r="F22" s="2"/>
      <c r="G22" s="2"/>
      <c r="H22" s="2"/>
    </row>
    <row r="23" spans="1:8" x14ac:dyDescent="0.2">
      <c r="D23" s="2"/>
      <c r="E23" s="2"/>
      <c r="F23" s="2"/>
      <c r="G23" s="2"/>
      <c r="H23" s="2"/>
    </row>
    <row r="24" spans="1:8" x14ac:dyDescent="0.2">
      <c r="D24" s="2"/>
      <c r="E24" s="2"/>
      <c r="F24" s="2"/>
      <c r="G24" s="2"/>
      <c r="H24" s="2"/>
    </row>
    <row r="25" spans="1:8" x14ac:dyDescent="0.2">
      <c r="D25" s="2"/>
      <c r="E25" s="2"/>
      <c r="F25" s="2"/>
      <c r="G25" s="2"/>
      <c r="H25" s="2"/>
    </row>
    <row r="26" spans="1:8" x14ac:dyDescent="0.2">
      <c r="D26" s="2"/>
      <c r="E26" s="2"/>
      <c r="F26" s="2"/>
      <c r="G26" s="2"/>
      <c r="H26" s="2"/>
    </row>
    <row r="27" spans="1:8" x14ac:dyDescent="0.2">
      <c r="D27" s="2"/>
      <c r="E27" s="2"/>
      <c r="F27" s="2"/>
      <c r="G27" s="2"/>
      <c r="H27" s="2"/>
    </row>
    <row r="28" spans="1:8" x14ac:dyDescent="0.2">
      <c r="D28" s="2"/>
      <c r="E28" s="2"/>
      <c r="F28" s="2"/>
      <c r="G28" s="2"/>
      <c r="H28" s="2"/>
    </row>
    <row r="29" spans="1:8" x14ac:dyDescent="0.2">
      <c r="D29" s="2"/>
      <c r="E29" s="2"/>
      <c r="F29" s="2"/>
      <c r="G29" s="2"/>
      <c r="H29" s="2"/>
    </row>
    <row r="30" spans="1:8" x14ac:dyDescent="0.2">
      <c r="D30" s="2"/>
      <c r="E30" s="2"/>
      <c r="F30" s="2"/>
      <c r="G30" s="2"/>
      <c r="H30" s="2"/>
    </row>
    <row r="31" spans="1:8" x14ac:dyDescent="0.2">
      <c r="D31" s="2"/>
      <c r="E31" s="2"/>
      <c r="F31" s="2"/>
      <c r="G31" s="2"/>
      <c r="H31" s="2"/>
    </row>
    <row r="32" spans="1:8" x14ac:dyDescent="0.2">
      <c r="D32" s="2"/>
      <c r="E32" s="2"/>
      <c r="F32" s="2"/>
      <c r="G32" s="2"/>
      <c r="H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4836-586D-CB4D-B21B-A8FD79EF7BF1}">
  <dimension ref="A1:H14"/>
  <sheetViews>
    <sheetView workbookViewId="0">
      <selection activeCell="A2" sqref="A2:XFD2"/>
    </sheetView>
  </sheetViews>
  <sheetFormatPr baseColWidth="10" defaultRowHeight="15" x14ac:dyDescent="0.2"/>
  <sheetData>
    <row r="1" spans="1:8" x14ac:dyDescent="0.2">
      <c r="A1" s="3" t="s">
        <v>1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H1" s="4" t="s">
        <v>10</v>
      </c>
    </row>
    <row r="2" spans="1:8" x14ac:dyDescent="0.2">
      <c r="A2" s="1">
        <v>1</v>
      </c>
      <c r="B2" s="1">
        <v>1200</v>
      </c>
      <c r="C2" s="1">
        <f t="shared" ref="C2:C14" si="0">(B2+273.15)</f>
        <v>1473.15</v>
      </c>
      <c r="D2" s="2">
        <f t="shared" ref="D2:D14" si="1">(10^4/C2)</f>
        <v>6.7881749991514777</v>
      </c>
      <c r="E2" s="2">
        <v>0.38832</v>
      </c>
      <c r="F2" s="2">
        <v>0.25094</v>
      </c>
      <c r="G2" s="2">
        <f>LOG10(E2)</f>
        <v>-0.41081024101214048</v>
      </c>
      <c r="H2" s="2">
        <f>F2/(E2*LN(10))</f>
        <v>0.2806496118891687</v>
      </c>
    </row>
    <row r="3" spans="1:8" x14ac:dyDescent="0.2">
      <c r="A3" s="1">
        <v>1</v>
      </c>
      <c r="B3" s="1">
        <v>1100</v>
      </c>
      <c r="C3" s="1">
        <f t="shared" si="0"/>
        <v>1373.15</v>
      </c>
      <c r="D3" s="2">
        <f t="shared" si="1"/>
        <v>7.2825255798710984</v>
      </c>
      <c r="E3" s="2">
        <v>0.30231000000000002</v>
      </c>
      <c r="F3" s="2">
        <v>0.12878999999999999</v>
      </c>
      <c r="G3" s="2">
        <f t="shared" ref="G3:G14" si="2">LOG10(E3)</f>
        <v>-0.51954748671901085</v>
      </c>
      <c r="H3" s="2">
        <f t="shared" ref="H3:H14" si="3">F3/(E3*LN(10))</f>
        <v>0.18501798261493099</v>
      </c>
    </row>
    <row r="4" spans="1:8" x14ac:dyDescent="0.2">
      <c r="A4" s="1">
        <v>1</v>
      </c>
      <c r="B4" s="1">
        <v>1050</v>
      </c>
      <c r="C4" s="1">
        <f t="shared" si="0"/>
        <v>1323.15</v>
      </c>
      <c r="D4" s="2">
        <f t="shared" si="1"/>
        <v>7.5577221025582881</v>
      </c>
      <c r="E4" s="2">
        <v>0.76722000000000001</v>
      </c>
      <c r="F4" s="2">
        <v>0.40588999999999997</v>
      </c>
      <c r="G4" s="2">
        <f t="shared" si="2"/>
        <v>-0.11508008443955055</v>
      </c>
      <c r="H4" s="2">
        <f t="shared" si="3"/>
        <v>0.22975911376099534</v>
      </c>
    </row>
    <row r="5" spans="1:8" x14ac:dyDescent="0.2">
      <c r="A5" s="1">
        <v>1</v>
      </c>
      <c r="B5" s="1">
        <v>1000</v>
      </c>
      <c r="C5" s="1">
        <f t="shared" si="0"/>
        <v>1273.1500000000001</v>
      </c>
      <c r="D5" s="2">
        <f t="shared" si="1"/>
        <v>7.8545340297686836</v>
      </c>
      <c r="E5" s="2">
        <v>1.3705799999999999</v>
      </c>
      <c r="F5" s="2">
        <v>0.83540999999999999</v>
      </c>
      <c r="G5" s="2">
        <f t="shared" si="2"/>
        <v>0.13690439014516426</v>
      </c>
      <c r="H5" s="2">
        <f t="shared" si="3"/>
        <v>0.26471563361992412</v>
      </c>
    </row>
    <row r="6" spans="1:8" x14ac:dyDescent="0.2">
      <c r="A6" s="1">
        <v>1</v>
      </c>
      <c r="B6" s="1">
        <v>1000</v>
      </c>
      <c r="C6" s="1">
        <f t="shared" si="0"/>
        <v>1273.1500000000001</v>
      </c>
      <c r="D6" s="2">
        <f t="shared" si="1"/>
        <v>7.8545340297686836</v>
      </c>
      <c r="E6" s="2">
        <v>0.26299</v>
      </c>
      <c r="F6" s="2">
        <v>7.2270000000000001E-2</v>
      </c>
      <c r="G6" s="2">
        <f t="shared" si="2"/>
        <v>-0.58006076492235858</v>
      </c>
      <c r="H6" s="2">
        <f t="shared" si="3"/>
        <v>0.11934469830468081</v>
      </c>
    </row>
    <row r="7" spans="1:8" x14ac:dyDescent="0.2">
      <c r="A7" s="1">
        <v>1</v>
      </c>
      <c r="B7" s="1">
        <v>975</v>
      </c>
      <c r="C7" s="1">
        <f t="shared" si="0"/>
        <v>1248.1500000000001</v>
      </c>
      <c r="D7" s="2">
        <f t="shared" si="1"/>
        <v>8.0118575491727757</v>
      </c>
      <c r="E7" s="2">
        <v>0.44699</v>
      </c>
      <c r="F7" s="2">
        <v>0.25084000000000001</v>
      </c>
      <c r="G7" s="2">
        <f t="shared" si="2"/>
        <v>-0.34970219273696412</v>
      </c>
      <c r="H7" s="2">
        <f t="shared" si="3"/>
        <v>0.2437155816474903</v>
      </c>
    </row>
    <row r="8" spans="1:8" x14ac:dyDescent="0.2">
      <c r="A8" s="1">
        <v>1</v>
      </c>
      <c r="B8" s="1">
        <v>950</v>
      </c>
      <c r="C8" s="1">
        <f t="shared" si="0"/>
        <v>1223.1500000000001</v>
      </c>
      <c r="D8" s="2">
        <f t="shared" si="1"/>
        <v>8.1756121489596527</v>
      </c>
      <c r="E8" s="2">
        <v>0.85941999999999996</v>
      </c>
      <c r="F8" s="2">
        <v>0.29074</v>
      </c>
      <c r="G8" s="2">
        <f t="shared" si="2"/>
        <v>-6.5794543846704412E-2</v>
      </c>
      <c r="H8" s="2">
        <f t="shared" si="3"/>
        <v>0.14692092070064861</v>
      </c>
    </row>
    <row r="9" spans="1:8" x14ac:dyDescent="0.2">
      <c r="A9" s="1">
        <v>2</v>
      </c>
      <c r="B9" s="1">
        <v>900</v>
      </c>
      <c r="C9" s="1">
        <f t="shared" si="0"/>
        <v>1173.1500000000001</v>
      </c>
      <c r="D9" s="2">
        <f t="shared" si="1"/>
        <v>8.5240591569705479</v>
      </c>
      <c r="E9" s="2">
        <f>(((0.03921)*(10^4/C9))+0.02376)</f>
        <v>0.35798835954481523</v>
      </c>
      <c r="F9" s="2">
        <f>SQRT((((D9)^2)*((0.20923)^2)+((1.61247)^2)))</f>
        <v>2.4043485912186804</v>
      </c>
      <c r="G9" s="2">
        <f t="shared" si="2"/>
        <v>-0.44613109477412538</v>
      </c>
      <c r="H9" s="2">
        <f t="shared" si="3"/>
        <v>2.9168415617363421</v>
      </c>
    </row>
    <row r="10" spans="1:8" x14ac:dyDescent="0.2">
      <c r="A10" s="1">
        <v>2</v>
      </c>
      <c r="B10" s="1">
        <v>850</v>
      </c>
      <c r="C10" s="1">
        <f t="shared" si="0"/>
        <v>1123.1500000000001</v>
      </c>
      <c r="D10" s="2">
        <f t="shared" si="1"/>
        <v>8.9035302497440227</v>
      </c>
      <c r="E10" s="2">
        <f t="shared" ref="E10:E14" si="4">(((0.03921)*(10^4/C10))+0.02376)</f>
        <v>0.37286742109246312</v>
      </c>
      <c r="F10" s="2">
        <f t="shared" ref="F10:F14" si="5">SQRT((((D10)^2)*((0.20923)^2)+((1.61247)^2)))</f>
        <v>2.4638186594871656</v>
      </c>
      <c r="G10" s="2">
        <f t="shared" si="2"/>
        <v>-0.42844556101485765</v>
      </c>
      <c r="H10" s="2">
        <f t="shared" si="3"/>
        <v>2.8697139725709642</v>
      </c>
    </row>
    <row r="11" spans="1:8" x14ac:dyDescent="0.2">
      <c r="A11" s="1">
        <v>2</v>
      </c>
      <c r="B11" s="1">
        <v>800</v>
      </c>
      <c r="C11" s="1">
        <f t="shared" si="0"/>
        <v>1073.1500000000001</v>
      </c>
      <c r="D11" s="2">
        <f t="shared" si="1"/>
        <v>9.318361831989936</v>
      </c>
      <c r="E11" s="2">
        <f t="shared" si="4"/>
        <v>0.38913296743232539</v>
      </c>
      <c r="F11" s="2">
        <f t="shared" si="5"/>
        <v>2.5300819952281186</v>
      </c>
      <c r="G11" s="2">
        <f t="shared" si="2"/>
        <v>-0.4099019741116256</v>
      </c>
      <c r="H11" s="2">
        <f t="shared" si="3"/>
        <v>2.8237151340343201</v>
      </c>
    </row>
    <row r="12" spans="1:8" x14ac:dyDescent="0.2">
      <c r="A12" s="1">
        <v>2</v>
      </c>
      <c r="B12" s="1">
        <v>750</v>
      </c>
      <c r="C12" s="1">
        <f t="shared" si="0"/>
        <v>1023.15</v>
      </c>
      <c r="D12" s="2">
        <f t="shared" si="1"/>
        <v>9.7737379660851289</v>
      </c>
      <c r="E12" s="2">
        <f t="shared" si="4"/>
        <v>0.40698826565019791</v>
      </c>
      <c r="F12" s="2">
        <f t="shared" si="5"/>
        <v>2.6042115138096986</v>
      </c>
      <c r="G12" s="2">
        <f t="shared" si="2"/>
        <v>-0.39041811224120199</v>
      </c>
      <c r="H12" s="2">
        <f t="shared" si="3"/>
        <v>2.7789368530063321</v>
      </c>
    </row>
    <row r="13" spans="1:8" x14ac:dyDescent="0.2">
      <c r="A13" s="1">
        <v>2</v>
      </c>
      <c r="B13" s="1">
        <v>700</v>
      </c>
      <c r="C13" s="1">
        <f t="shared" si="0"/>
        <v>973.15</v>
      </c>
      <c r="D13" s="2">
        <f t="shared" si="1"/>
        <v>10.275908133381288</v>
      </c>
      <c r="E13" s="2">
        <f t="shared" si="4"/>
        <v>0.42667835790988029</v>
      </c>
      <c r="F13" s="2">
        <f t="shared" si="5"/>
        <v>2.6875046073099549</v>
      </c>
      <c r="G13" s="2">
        <f t="shared" si="2"/>
        <v>-0.36989938497917418</v>
      </c>
      <c r="H13" s="2">
        <f t="shared" si="3"/>
        <v>2.7354760310828778</v>
      </c>
    </row>
    <row r="14" spans="1:8" x14ac:dyDescent="0.2">
      <c r="A14" s="1">
        <v>2</v>
      </c>
      <c r="B14" s="1">
        <v>650</v>
      </c>
      <c r="C14" s="1">
        <f t="shared" si="0"/>
        <v>923.15</v>
      </c>
      <c r="D14" s="2">
        <f t="shared" si="1"/>
        <v>10.832475762335482</v>
      </c>
      <c r="E14" s="2">
        <f t="shared" si="4"/>
        <v>0.44850137464117429</v>
      </c>
      <c r="F14" s="2">
        <f t="shared" si="5"/>
        <v>2.781543837882023</v>
      </c>
      <c r="G14" s="2">
        <f t="shared" si="2"/>
        <v>-0.34823622152030898</v>
      </c>
      <c r="H14" s="2">
        <f t="shared" si="3"/>
        <v>2.6934346431616389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1A3C-3CAA-BD4A-9942-EA61E3A349C1}">
  <dimension ref="A1:H15"/>
  <sheetViews>
    <sheetView workbookViewId="0">
      <selection activeCell="A2" sqref="A2:XFD2"/>
    </sheetView>
  </sheetViews>
  <sheetFormatPr baseColWidth="10" defaultRowHeight="15" x14ac:dyDescent="0.2"/>
  <sheetData>
    <row r="1" spans="1:8" x14ac:dyDescent="0.2">
      <c r="A1" s="3" t="s">
        <v>3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H1" s="4" t="s">
        <v>10</v>
      </c>
    </row>
    <row r="2" spans="1:8" x14ac:dyDescent="0.2">
      <c r="A2" s="1">
        <v>1</v>
      </c>
      <c r="B2" s="1">
        <v>1200</v>
      </c>
      <c r="C2" s="1">
        <f>(B2+273.15)</f>
        <v>1473.15</v>
      </c>
      <c r="D2" s="2">
        <f>(10^4/C2)</f>
        <v>6.7881749991514777</v>
      </c>
      <c r="E2" s="2">
        <v>1.1624099999999999</v>
      </c>
      <c r="F2" s="2">
        <v>0.37767000000000001</v>
      </c>
      <c r="G2" s="2">
        <f>LOG10(E2)</f>
        <v>6.5359337461797687E-2</v>
      </c>
      <c r="H2" s="2">
        <f>F2/(E2*LN(10))</f>
        <v>0.14110339465455488</v>
      </c>
    </row>
    <row r="3" spans="1:8" x14ac:dyDescent="0.2">
      <c r="A3" s="1">
        <v>1</v>
      </c>
      <c r="B3" s="1">
        <v>1100</v>
      </c>
      <c r="C3" s="1">
        <f>(B3+273.15)</f>
        <v>1373.15</v>
      </c>
      <c r="D3" s="2">
        <f>(10^4/C3)</f>
        <v>7.2825255798710984</v>
      </c>
      <c r="E3" s="2">
        <v>1.3143499999999999</v>
      </c>
      <c r="F3" s="2">
        <v>0.63463000000000003</v>
      </c>
      <c r="G3" s="2">
        <f>LOG10(E3)</f>
        <v>0.11871102947666935</v>
      </c>
      <c r="H3" s="2">
        <f>F3/(E3*LN(10))</f>
        <v>0.20969780275441149</v>
      </c>
    </row>
    <row r="4" spans="1:8" x14ac:dyDescent="0.2">
      <c r="A4" s="1">
        <v>1</v>
      </c>
      <c r="B4" s="1">
        <v>1050</v>
      </c>
      <c r="C4" s="1">
        <f>(B4+273.15)</f>
        <v>1323.15</v>
      </c>
      <c r="D4" s="2">
        <f>(10^4/C4)</f>
        <v>7.5577221025582881</v>
      </c>
      <c r="E4" s="2">
        <v>1.2286900000000001</v>
      </c>
      <c r="F4" s="2">
        <v>0.72455000000000003</v>
      </c>
      <c r="G4" s="2">
        <f>LOG10(E4)</f>
        <v>8.9442323674263802E-2</v>
      </c>
      <c r="H4" s="2">
        <f>F4/(E4*LN(10))</f>
        <v>0.25610045403071652</v>
      </c>
    </row>
    <row r="5" spans="1:8" x14ac:dyDescent="0.2">
      <c r="A5" s="1">
        <v>1</v>
      </c>
      <c r="B5" s="1">
        <v>1000</v>
      </c>
      <c r="C5" s="1">
        <f>(B5+273.15)</f>
        <v>1273.1500000000001</v>
      </c>
      <c r="D5" s="2">
        <f>(10^4/C5)</f>
        <v>7.8545340297686836</v>
      </c>
      <c r="E5" s="2">
        <v>2.2481900000000001</v>
      </c>
      <c r="F5" s="2">
        <v>1.3737999999999999</v>
      </c>
      <c r="G5" s="2">
        <f>LOG10(E5)</f>
        <v>0.35183301173005355</v>
      </c>
      <c r="H5" s="2">
        <f>F5/(E5*LN(10))</f>
        <v>0.26538404638339608</v>
      </c>
    </row>
    <row r="6" spans="1:8" x14ac:dyDescent="0.2">
      <c r="A6" s="1">
        <v>1</v>
      </c>
      <c r="B6" s="1">
        <v>1000</v>
      </c>
      <c r="C6" s="1">
        <f>(B6+273.15)</f>
        <v>1273.1500000000001</v>
      </c>
      <c r="D6" s="2">
        <f>(10^4/C6)</f>
        <v>7.8545340297686836</v>
      </c>
      <c r="E6" s="2">
        <v>0.99778999999999995</v>
      </c>
      <c r="F6" s="2">
        <v>0.61102999999999996</v>
      </c>
      <c r="G6" s="2">
        <f>LOG10(E6)</f>
        <v>-9.6085293901171126E-4</v>
      </c>
      <c r="H6" s="2">
        <f>F6/(E6*LN(10))</f>
        <v>0.26595471720236119</v>
      </c>
    </row>
    <row r="7" spans="1:8" x14ac:dyDescent="0.2">
      <c r="A7" s="1">
        <v>1</v>
      </c>
      <c r="B7" s="1">
        <v>975</v>
      </c>
      <c r="C7" s="1">
        <f>(B7+273.15)</f>
        <v>1248.1500000000001</v>
      </c>
      <c r="D7" s="2">
        <f>(10^4/C7)</f>
        <v>8.0118575491727757</v>
      </c>
      <c r="E7" s="2">
        <v>1.7457499999999999</v>
      </c>
      <c r="F7" s="2">
        <v>1.13266</v>
      </c>
      <c r="G7" s="2">
        <f>LOG10(E7)</f>
        <v>0.24198205071305412</v>
      </c>
      <c r="H7" s="2">
        <f>F7/(E7*LN(10))</f>
        <v>0.2817745884992337</v>
      </c>
    </row>
    <row r="8" spans="1:8" x14ac:dyDescent="0.2">
      <c r="A8" s="1">
        <v>2</v>
      </c>
      <c r="B8" s="1">
        <v>950</v>
      </c>
      <c r="C8" s="1">
        <f>(B8+273.15)</f>
        <v>1223.1500000000001</v>
      </c>
      <c r="D8" s="2">
        <f>(10^4/C8)</f>
        <v>8.1756121489596527</v>
      </c>
      <c r="E8" s="2">
        <f>(((0.14575)*(10^4/C8))+0.17706)</f>
        <v>1.3686554707108693</v>
      </c>
      <c r="F8" s="2">
        <f>SQRT((((D8)^2)*((0.25814)^2)+((1.87467)^2)))</f>
        <v>2.822835002020732</v>
      </c>
      <c r="G8" s="2">
        <f>LOG10(E8)</f>
        <v>0.13629413768823506</v>
      </c>
      <c r="H8" s="2">
        <f>F8/(E8*LN(10))</f>
        <v>0.89572700430168428</v>
      </c>
    </row>
    <row r="9" spans="1:8" x14ac:dyDescent="0.2">
      <c r="A9" s="1">
        <v>2</v>
      </c>
      <c r="B9" s="1">
        <v>900</v>
      </c>
      <c r="C9" s="1">
        <f>(B9+273.15)</f>
        <v>1173.1500000000001</v>
      </c>
      <c r="D9" s="2">
        <f>(10^4/C9)</f>
        <v>8.5240591569705479</v>
      </c>
      <c r="E9" s="2">
        <f>(((0.14575)*(10^4/C9))+0.17706)</f>
        <v>1.4194416221284574</v>
      </c>
      <c r="F9" s="2">
        <f>SQRT((((D9)^2)*((0.25814)^2)+((1.87467)^2)))</f>
        <v>2.8907007013592194</v>
      </c>
      <c r="G9" s="2">
        <f>LOG10(E9)</f>
        <v>0.15211753584826293</v>
      </c>
      <c r="H9" s="2">
        <f>F9/(E9*LN(10))</f>
        <v>0.88444311048993285</v>
      </c>
    </row>
    <row r="10" spans="1:8" x14ac:dyDescent="0.2">
      <c r="A10" s="1">
        <v>2</v>
      </c>
      <c r="B10" s="1">
        <v>850</v>
      </c>
      <c r="C10" s="1">
        <f>(B10+273.15)</f>
        <v>1123.1500000000001</v>
      </c>
      <c r="D10" s="2">
        <f>(10^4/C10)</f>
        <v>8.9035302497440227</v>
      </c>
      <c r="E10" s="2">
        <f>(((0.14575)*(10^4/C10))+0.17706)</f>
        <v>1.4747495339001913</v>
      </c>
      <c r="F10" s="2">
        <f>SQRT((((D10)^2)*((0.25814)^2)+((1.87467)^2)))</f>
        <v>2.9659456976223795</v>
      </c>
      <c r="G10" s="2">
        <f>LOG10(E10)</f>
        <v>0.16871826758089914</v>
      </c>
      <c r="H10" s="2">
        <f>F10/(E10*LN(10))</f>
        <v>0.87343228154514962</v>
      </c>
    </row>
    <row r="11" spans="1:8" x14ac:dyDescent="0.2">
      <c r="A11" s="1">
        <v>2</v>
      </c>
      <c r="B11" s="1">
        <v>800</v>
      </c>
      <c r="C11" s="1">
        <f>(B11+273.15)</f>
        <v>1073.1500000000001</v>
      </c>
      <c r="D11" s="2">
        <f>(10^4/C11)</f>
        <v>9.318361831989936</v>
      </c>
      <c r="E11" s="2">
        <f>(((0.14575)*(10^4/C11))+0.17706)</f>
        <v>1.535211237012533</v>
      </c>
      <c r="F11" s="2">
        <f>SQRT((((D11)^2)*((0.25814)^2)+((1.87467)^2)))</f>
        <v>3.0496784183445875</v>
      </c>
      <c r="G11" s="2">
        <f>LOG10(E11)</f>
        <v>0.18616814056709455</v>
      </c>
      <c r="H11" s="2">
        <f>F11/(E11*LN(10))</f>
        <v>0.86272069714903898</v>
      </c>
    </row>
    <row r="12" spans="1:8" x14ac:dyDescent="0.2">
      <c r="A12" s="1">
        <v>2</v>
      </c>
      <c r="B12" s="1">
        <v>750</v>
      </c>
      <c r="C12" s="1">
        <f>(B12+273.15)</f>
        <v>1023.15</v>
      </c>
      <c r="D12" s="2">
        <f>(10^4/C12)</f>
        <v>9.7737379660851289</v>
      </c>
      <c r="E12" s="2">
        <f>(((0.14575)*(10^4/C12))+0.17706)</f>
        <v>1.6015823085569074</v>
      </c>
      <c r="F12" s="2">
        <f>SQRT((((D12)^2)*((0.25814)^2)+((1.87467)^2)))</f>
        <v>3.1432276193163444</v>
      </c>
      <c r="G12" s="2">
        <f>LOG10(E12)</f>
        <v>0.20454926284594049</v>
      </c>
      <c r="H12" s="2">
        <f>F12/(E12*LN(10))</f>
        <v>0.85233609483672634</v>
      </c>
    </row>
    <row r="13" spans="1:8" x14ac:dyDescent="0.2">
      <c r="A13" s="1">
        <v>2</v>
      </c>
      <c r="B13" s="1">
        <v>700</v>
      </c>
      <c r="C13" s="1">
        <f>(B13+273.15)</f>
        <v>973.15</v>
      </c>
      <c r="D13" s="2">
        <f>(10^4/C13)</f>
        <v>10.275908133381288</v>
      </c>
      <c r="E13" s="2">
        <f>(((0.14575)*(10^4/C13))+0.17706)</f>
        <v>1.6747736104403226</v>
      </c>
      <c r="F13" s="2">
        <f>SQRT((((D13)^2)*((0.25814)^2)+((1.87467)^2)))</f>
        <v>3.248198884621905</v>
      </c>
      <c r="G13" s="2">
        <f>LOG10(E13)</f>
        <v>0.22395610905556615</v>
      </c>
      <c r="H13" s="2">
        <f>F13/(E13*LN(10))</f>
        <v>0.84230778591304845</v>
      </c>
    </row>
    <row r="14" spans="1:8" x14ac:dyDescent="0.2">
      <c r="A14" s="1">
        <v>2</v>
      </c>
      <c r="B14" s="1">
        <v>650</v>
      </c>
      <c r="C14" s="1">
        <f>(B14+273.15)</f>
        <v>923.15</v>
      </c>
      <c r="D14" s="2">
        <f>(10^4/C14)</f>
        <v>10.832475762335482</v>
      </c>
      <c r="E14" s="2">
        <f>(((0.14575)*(10^4/C14))+0.17706)</f>
        <v>1.7558933423603964</v>
      </c>
      <c r="F14" s="2">
        <f>SQRT((((D14)^2)*((0.25814)^2)+((1.87467)^2)))</f>
        <v>3.3665494168616905</v>
      </c>
      <c r="G14" s="2">
        <f>LOG10(E14)</f>
        <v>0.24449813216739053</v>
      </c>
      <c r="H14" s="2">
        <f>F14/(E14*LN(10))</f>
        <v>0.83266665436080478</v>
      </c>
    </row>
    <row r="15" spans="1:8" x14ac:dyDescent="0.2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DF96-0A20-BD46-B5DC-9F6F1E632646}">
  <dimension ref="A1:H14"/>
  <sheetViews>
    <sheetView tabSelected="1" workbookViewId="0">
      <selection activeCell="C22" sqref="C22"/>
    </sheetView>
  </sheetViews>
  <sheetFormatPr baseColWidth="10" defaultRowHeight="15" x14ac:dyDescent="0.2"/>
  <sheetData>
    <row r="1" spans="1:8" x14ac:dyDescent="0.2">
      <c r="A1" s="3" t="s">
        <v>4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H1" s="4" t="s">
        <v>10</v>
      </c>
    </row>
    <row r="2" spans="1:8" x14ac:dyDescent="0.2">
      <c r="A2" s="1">
        <v>1</v>
      </c>
      <c r="B2" s="1">
        <v>1200</v>
      </c>
      <c r="C2" s="1">
        <f>(B2+273.15)</f>
        <v>1473.15</v>
      </c>
      <c r="D2" s="2">
        <f>(10^4/C2)</f>
        <v>6.7881749991514777</v>
      </c>
      <c r="E2" s="2">
        <v>2.1902699999999999</v>
      </c>
      <c r="F2" s="2">
        <v>0.60094000000000003</v>
      </c>
      <c r="G2" s="2">
        <f>LOG10(E2)</f>
        <v>0.34049765469508725</v>
      </c>
      <c r="H2" s="2">
        <f>F2/(E2*LN(10))</f>
        <v>0.11915650853773285</v>
      </c>
    </row>
    <row r="3" spans="1:8" x14ac:dyDescent="0.2">
      <c r="A3" s="1">
        <v>1</v>
      </c>
      <c r="B3" s="1">
        <v>1100</v>
      </c>
      <c r="C3" s="1">
        <f>(B3+273.15)</f>
        <v>1373.15</v>
      </c>
      <c r="D3" s="2">
        <f>(10^4/C3)</f>
        <v>7.2825255798710984</v>
      </c>
      <c r="E3" s="2">
        <v>3.6256400000000002</v>
      </c>
      <c r="F3" s="2">
        <v>1.2685</v>
      </c>
      <c r="G3" s="2">
        <f>LOG10(E3)</f>
        <v>0.55938467957878213</v>
      </c>
      <c r="H3" s="2">
        <f>F3/(E3*LN(10))</f>
        <v>0.15194629094291623</v>
      </c>
    </row>
    <row r="4" spans="1:8" x14ac:dyDescent="0.2">
      <c r="A4" s="1">
        <v>1</v>
      </c>
      <c r="B4" s="1">
        <v>1050</v>
      </c>
      <c r="C4" s="1">
        <f>(B4+273.15)</f>
        <v>1323.15</v>
      </c>
      <c r="D4" s="2">
        <f>(10^4/C4)</f>
        <v>7.5577221025582881</v>
      </c>
      <c r="E4" s="2">
        <v>8.7527899999999992</v>
      </c>
      <c r="F4" s="2">
        <v>2.07165</v>
      </c>
      <c r="G4" s="2">
        <f>LOG10(E4)</f>
        <v>0.94214650884732998</v>
      </c>
      <c r="H4" s="2">
        <f>F4/(E4*LN(10))</f>
        <v>0.10279078595909094</v>
      </c>
    </row>
    <row r="5" spans="1:8" x14ac:dyDescent="0.2">
      <c r="A5" s="1">
        <v>1</v>
      </c>
      <c r="B5" s="1">
        <v>1000</v>
      </c>
      <c r="C5" s="1">
        <f>(B5+273.15)</f>
        <v>1273.1500000000001</v>
      </c>
      <c r="D5" s="2">
        <f>(10^4/C5)</f>
        <v>7.8545340297686836</v>
      </c>
      <c r="E5" s="2">
        <v>9.9794900000000002</v>
      </c>
      <c r="F5" s="2">
        <v>5.7346899999999996</v>
      </c>
      <c r="G5" s="2">
        <f>LOG10(E5)</f>
        <v>0.99910834731489795</v>
      </c>
      <c r="H5" s="2">
        <f>F5/(E5*LN(10))</f>
        <v>0.24956628268836972</v>
      </c>
    </row>
    <row r="6" spans="1:8" x14ac:dyDescent="0.2">
      <c r="A6" s="1">
        <v>1</v>
      </c>
      <c r="B6" s="1">
        <v>1000</v>
      </c>
      <c r="C6" s="1">
        <f>(B6+273.15)</f>
        <v>1273.1500000000001</v>
      </c>
      <c r="D6" s="2">
        <f>(10^4/C6)</f>
        <v>7.8545340297686836</v>
      </c>
      <c r="E6" s="2">
        <v>7.0171099999999997</v>
      </c>
      <c r="F6" s="2">
        <v>1.26983</v>
      </c>
      <c r="G6" s="2">
        <f>LOG10(E6)</f>
        <v>0.8461582845690846</v>
      </c>
      <c r="H6" s="2">
        <f>F6/(E6*LN(10))</f>
        <v>7.8590781953711192E-2</v>
      </c>
    </row>
    <row r="7" spans="1:8" x14ac:dyDescent="0.2">
      <c r="A7" s="1">
        <v>1</v>
      </c>
      <c r="B7" s="1">
        <v>975</v>
      </c>
      <c r="C7" s="1">
        <f>(B7+273.15)</f>
        <v>1248.1500000000001</v>
      </c>
      <c r="D7" s="2">
        <f>(10^4/C7)</f>
        <v>8.0118575491727757</v>
      </c>
      <c r="E7" s="2">
        <v>8.5021400000000007</v>
      </c>
      <c r="F7" s="2">
        <v>5.2385599999999997</v>
      </c>
      <c r="G7" s="2">
        <f>LOG10(E7)</f>
        <v>0.9295282519751259</v>
      </c>
      <c r="H7" s="2">
        <f>F7/(E7*LN(10))</f>
        <v>0.2675888307083979</v>
      </c>
    </row>
    <row r="8" spans="1:8" x14ac:dyDescent="0.2">
      <c r="A8" s="1">
        <v>2</v>
      </c>
      <c r="B8" s="1">
        <v>950</v>
      </c>
      <c r="C8" s="1">
        <f>(B8+273.15)</f>
        <v>1223.1500000000001</v>
      </c>
      <c r="D8" s="2">
        <f>(10^4/C8)</f>
        <v>8.1756121489596527</v>
      </c>
      <c r="E8" s="2">
        <f>(((4.98881)*(10^4/C8))-31.7278)</f>
        <v>9.058775644851405</v>
      </c>
      <c r="F8" s="2">
        <f>SQRT((((D8)^2)*((0.96007)^2)+((6.80148)^2)))</f>
        <v>10.386021480959192</v>
      </c>
      <c r="G8" s="2">
        <f>LOG10(E8)</f>
        <v>0.95706950378974731</v>
      </c>
      <c r="H8" s="2">
        <f>F8/(E8*LN(10))</f>
        <v>0.49792510543881624</v>
      </c>
    </row>
    <row r="9" spans="1:8" x14ac:dyDescent="0.2">
      <c r="A9" s="1">
        <v>2</v>
      </c>
      <c r="B9" s="1">
        <v>900</v>
      </c>
      <c r="C9" s="1">
        <f>(B9+273.15)</f>
        <v>1173.1500000000001</v>
      </c>
      <c r="D9" s="2">
        <f>(10^4/C9)</f>
        <v>8.5240591569705479</v>
      </c>
      <c r="E9" s="2">
        <f>(((4.98881)*(10^4/C9))-31.7278)</f>
        <v>10.79711156288624</v>
      </c>
      <c r="F9" s="2">
        <f>SQRT((((D9)^2)*((0.96007)^2)+((6.80148)^2)))</f>
        <v>10.641098114406217</v>
      </c>
      <c r="G9" s="2">
        <f>LOG10(E9)</f>
        <v>1.0333075888131187</v>
      </c>
      <c r="H9" s="2">
        <f>F9/(E9*LN(10))</f>
        <v>0.42801912025833994</v>
      </c>
    </row>
    <row r="10" spans="1:8" x14ac:dyDescent="0.2">
      <c r="A10" s="1">
        <v>2</v>
      </c>
      <c r="B10" s="1">
        <v>850</v>
      </c>
      <c r="C10" s="1">
        <f>(B10+273.15)</f>
        <v>1123.1500000000001</v>
      </c>
      <c r="D10" s="2">
        <f>(10^4/C10)</f>
        <v>8.9035302497440227</v>
      </c>
      <c r="E10" s="2">
        <f>(((4.98881)*(10^4/C10))-31.7278)</f>
        <v>12.690220745225478</v>
      </c>
      <c r="F10" s="2">
        <f>SQRT((((D10)^2)*((0.96007)^2)+((6.80148)^2)))</f>
        <v>10.923765113133397</v>
      </c>
      <c r="G10" s="2">
        <f>LOG10(E10)</f>
        <v>1.1034691766730749</v>
      </c>
      <c r="H10" s="2">
        <f>F10/(E10*LN(10))</f>
        <v>0.37384148041916448</v>
      </c>
    </row>
    <row r="11" spans="1:8" x14ac:dyDescent="0.2">
      <c r="A11" s="1">
        <v>2</v>
      </c>
      <c r="B11" s="1">
        <v>800</v>
      </c>
      <c r="C11" s="1">
        <f>(B11+273.15)</f>
        <v>1073.1500000000001</v>
      </c>
      <c r="D11" s="2">
        <f>(10^4/C11)</f>
        <v>9.318361831989936</v>
      </c>
      <c r="E11" s="2">
        <f>(((4.98881)*(10^4/C11))-31.7278)</f>
        <v>14.759736691049714</v>
      </c>
      <c r="F11" s="2">
        <f>SQRT((((D11)^2)*((0.96007)^2)+((6.80148)^2)))</f>
        <v>11.238151523259463</v>
      </c>
      <c r="G11" s="2">
        <f>LOG10(E11)</f>
        <v>1.1690786098824053</v>
      </c>
      <c r="H11" s="2">
        <f>F11/(E11*LN(10))</f>
        <v>0.33067440805389425</v>
      </c>
    </row>
    <row r="12" spans="1:8" x14ac:dyDescent="0.2">
      <c r="A12" s="1">
        <v>2</v>
      </c>
      <c r="B12" s="1">
        <v>750</v>
      </c>
      <c r="C12" s="1">
        <f>(B12+273.15)</f>
        <v>1023.15</v>
      </c>
      <c r="D12" s="2">
        <f>(10^4/C12)</f>
        <v>9.7737379660851289</v>
      </c>
      <c r="E12" s="2">
        <f>(((4.98881)*(10^4/C12))-31.7278)</f>
        <v>17.031521702585156</v>
      </c>
      <c r="F12" s="2">
        <f>SQRT((((D12)^2)*((0.96007)^2)+((6.80148)^2)))</f>
        <v>11.589205684434019</v>
      </c>
      <c r="G12" s="2">
        <f>LOG10(E12)</f>
        <v>1.2312534522792162</v>
      </c>
      <c r="H12" s="2">
        <f>F12/(E12*LN(10))</f>
        <v>0.29551840207135049</v>
      </c>
    </row>
    <row r="13" spans="1:8" x14ac:dyDescent="0.2">
      <c r="A13" s="1">
        <v>2</v>
      </c>
      <c r="B13" s="1">
        <v>700</v>
      </c>
      <c r="C13" s="1">
        <f>(B13+273.15)</f>
        <v>973.15</v>
      </c>
      <c r="D13" s="2">
        <f>(10^4/C13)</f>
        <v>10.275908133381288</v>
      </c>
      <c r="E13" s="2">
        <f>(((4.98881)*(10^4/C13))-31.7278)</f>
        <v>19.536753254893906</v>
      </c>
      <c r="F13" s="2">
        <f>SQRT((((D13)^2)*((0.96007)^2)+((6.80148)^2)))</f>
        <v>11.982905255792357</v>
      </c>
      <c r="G13" s="2">
        <f>LOG10(E13)</f>
        <v>1.2908523914890826</v>
      </c>
      <c r="H13" s="2">
        <f>F13/(E13*LN(10))</f>
        <v>0.26637535735148204</v>
      </c>
    </row>
    <row r="14" spans="1:8" x14ac:dyDescent="0.2">
      <c r="A14" s="1">
        <v>2</v>
      </c>
      <c r="B14" s="1">
        <v>650</v>
      </c>
      <c r="C14" s="1">
        <f>(B14+273.15)</f>
        <v>923.15</v>
      </c>
      <c r="D14" s="2">
        <f>(10^4/C14)</f>
        <v>10.832475762335482</v>
      </c>
      <c r="E14" s="2">
        <f>(((4.98881)*(10^4/C14))-31.7278)</f>
        <v>22.313363407896876</v>
      </c>
      <c r="F14" s="2">
        <f>SQRT((((D14)^2)*((0.96007)^2)+((6.80148)^2)))</f>
        <v>12.426535249282045</v>
      </c>
      <c r="G14" s="2">
        <f>LOG10(E14)</f>
        <v>1.3485650386565113</v>
      </c>
      <c r="H14" s="2">
        <f>F14/(E14*LN(10))</f>
        <v>0.2418629405744129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Roy</dc:creator>
  <cp:lastModifiedBy>Huff, Margaret Faye</cp:lastModifiedBy>
  <dcterms:created xsi:type="dcterms:W3CDTF">2025-09-23T17:50:51Z</dcterms:created>
  <dcterms:modified xsi:type="dcterms:W3CDTF">2025-10-01T16:44:00Z</dcterms:modified>
</cp:coreProperties>
</file>