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G:\CRM项目\"/>
    </mc:Choice>
  </mc:AlternateContent>
  <bookViews>
    <workbookView xWindow="0" yWindow="0" windowWidth="28692" windowHeight="13056"/>
  </bookViews>
  <sheets>
    <sheet name="Sheet1" sheetId="1" r:id="rId1"/>
  </sheets>
  <definedNames>
    <definedName name="_xlnm._FilterDatabase" localSheetId="0" hidden="1">Sheet1!$A$3:$AX$132</definedName>
  </definedNames>
  <calcPr calcId="162913"/>
</workbook>
</file>

<file path=xl/calcChain.xml><?xml version="1.0" encoding="utf-8"?>
<calcChain xmlns="http://schemas.openxmlformats.org/spreadsheetml/2006/main">
  <c r="AP132" i="1" l="1"/>
  <c r="AN132" i="1"/>
  <c r="AI132" i="1"/>
  <c r="AJ132" i="1" s="1"/>
  <c r="AD132" i="1"/>
  <c r="Y132" i="1"/>
  <c r="X132" i="1"/>
  <c r="AP131" i="1"/>
  <c r="AN131" i="1"/>
  <c r="AF131" i="1"/>
  <c r="AI131" i="1" s="1"/>
  <c r="AJ131" i="1" s="1"/>
  <c r="AD131" i="1"/>
  <c r="Y131" i="1"/>
  <c r="X131" i="1"/>
  <c r="AP130" i="1"/>
  <c r="AN130" i="1"/>
  <c r="AF130" i="1"/>
  <c r="AI130" i="1" s="1"/>
  <c r="AJ130" i="1" s="1"/>
  <c r="AD130" i="1"/>
  <c r="Y130" i="1"/>
  <c r="AA130" i="1" s="1"/>
  <c r="AB130" i="1" s="1"/>
  <c r="X130" i="1"/>
  <c r="AP129" i="1"/>
  <c r="AN129" i="1"/>
  <c r="AF129" i="1"/>
  <c r="AI129" i="1" s="1"/>
  <c r="AJ129" i="1" s="1"/>
  <c r="AD129" i="1"/>
  <c r="Y129" i="1"/>
  <c r="X129" i="1"/>
  <c r="AP128" i="1"/>
  <c r="AN128" i="1"/>
  <c r="AF128" i="1"/>
  <c r="AI128" i="1" s="1"/>
  <c r="AJ128" i="1" s="1"/>
  <c r="AK128" i="1" s="1"/>
  <c r="AD128" i="1"/>
  <c r="Y128" i="1"/>
  <c r="X128" i="1"/>
  <c r="AP127" i="1"/>
  <c r="AN127" i="1"/>
  <c r="AF127" i="1"/>
  <c r="AI127" i="1" s="1"/>
  <c r="AJ127" i="1" s="1"/>
  <c r="AQ127" i="1" s="1"/>
  <c r="AD127" i="1"/>
  <c r="Y127" i="1"/>
  <c r="X127" i="1"/>
  <c r="AP126" i="1"/>
  <c r="AN126" i="1"/>
  <c r="AF126" i="1"/>
  <c r="AI126" i="1" s="1"/>
  <c r="AJ126" i="1" s="1"/>
  <c r="AD126" i="1"/>
  <c r="Y126" i="1"/>
  <c r="X126" i="1"/>
  <c r="AP125" i="1"/>
  <c r="AN125" i="1"/>
  <c r="AF125" i="1"/>
  <c r="AI125" i="1" s="1"/>
  <c r="AJ125" i="1" s="1"/>
  <c r="AD125" i="1"/>
  <c r="Y125" i="1"/>
  <c r="X125" i="1"/>
  <c r="AP124" i="1"/>
  <c r="AN124" i="1"/>
  <c r="AF124" i="1"/>
  <c r="AI124" i="1" s="1"/>
  <c r="AJ124" i="1" s="1"/>
  <c r="AD124" i="1"/>
  <c r="Y124" i="1"/>
  <c r="X124" i="1"/>
  <c r="AP123" i="1"/>
  <c r="AN123" i="1"/>
  <c r="AF123" i="1"/>
  <c r="AI123" i="1" s="1"/>
  <c r="AJ123" i="1" s="1"/>
  <c r="AQ123" i="1" s="1"/>
  <c r="AD123" i="1"/>
  <c r="Y123" i="1"/>
  <c r="X123" i="1"/>
  <c r="AP122" i="1"/>
  <c r="AN122" i="1"/>
  <c r="AF122" i="1"/>
  <c r="AI122" i="1" s="1"/>
  <c r="AJ122" i="1" s="1"/>
  <c r="AD122" i="1"/>
  <c r="Y122" i="1"/>
  <c r="X122" i="1"/>
  <c r="AP121" i="1"/>
  <c r="AN121" i="1"/>
  <c r="AF121" i="1"/>
  <c r="AI121" i="1" s="1"/>
  <c r="AJ121" i="1" s="1"/>
  <c r="AD121" i="1"/>
  <c r="Y121" i="1"/>
  <c r="X121" i="1"/>
  <c r="AP120" i="1"/>
  <c r="AN120" i="1"/>
  <c r="AF120" i="1"/>
  <c r="AI120" i="1" s="1"/>
  <c r="AJ120" i="1" s="1"/>
  <c r="AD120" i="1"/>
  <c r="Y120" i="1"/>
  <c r="X120" i="1"/>
  <c r="AP119" i="1"/>
  <c r="AN119" i="1"/>
  <c r="AF119" i="1"/>
  <c r="AI119" i="1" s="1"/>
  <c r="AJ119" i="1" s="1"/>
  <c r="AQ119" i="1" s="1"/>
  <c r="AD119" i="1"/>
  <c r="Y119" i="1"/>
  <c r="X119" i="1"/>
  <c r="AP118" i="1"/>
  <c r="AN118" i="1"/>
  <c r="AF118" i="1"/>
  <c r="AI118" i="1" s="1"/>
  <c r="AJ118" i="1" s="1"/>
  <c r="AD118" i="1"/>
  <c r="Y118" i="1"/>
  <c r="X118" i="1"/>
  <c r="AP117" i="1"/>
  <c r="AN117" i="1"/>
  <c r="AF117" i="1"/>
  <c r="AI117" i="1" s="1"/>
  <c r="AJ117" i="1" s="1"/>
  <c r="AK117" i="1" s="1"/>
  <c r="AD117" i="1"/>
  <c r="Y117" i="1"/>
  <c r="X117" i="1"/>
  <c r="AP116" i="1"/>
  <c r="AN116" i="1"/>
  <c r="AF116" i="1"/>
  <c r="AI116" i="1" s="1"/>
  <c r="AJ116" i="1" s="1"/>
  <c r="AK116" i="1" s="1"/>
  <c r="AD116" i="1"/>
  <c r="Y116" i="1"/>
  <c r="X116" i="1"/>
  <c r="AP115" i="1"/>
  <c r="AN115" i="1"/>
  <c r="AF115" i="1"/>
  <c r="AI115" i="1" s="1"/>
  <c r="AJ115" i="1" s="1"/>
  <c r="AD115" i="1"/>
  <c r="Y115" i="1"/>
  <c r="X115" i="1"/>
  <c r="AP114" i="1"/>
  <c r="AN114" i="1"/>
  <c r="AF114" i="1"/>
  <c r="AI114" i="1" s="1"/>
  <c r="AJ114" i="1" s="1"/>
  <c r="AD114" i="1"/>
  <c r="Y114" i="1"/>
  <c r="X114" i="1"/>
  <c r="AP113" i="1"/>
  <c r="AN113" i="1"/>
  <c r="AF113" i="1"/>
  <c r="AI113" i="1" s="1"/>
  <c r="AJ113" i="1" s="1"/>
  <c r="AQ113" i="1" s="1"/>
  <c r="AD113" i="1"/>
  <c r="Y113" i="1"/>
  <c r="X113" i="1"/>
  <c r="AN112" i="1"/>
  <c r="AI112" i="1"/>
  <c r="AJ112" i="1" s="1"/>
  <c r="AK112" i="1" s="1"/>
  <c r="Y112" i="1"/>
  <c r="X112" i="1"/>
  <c r="AP111" i="1"/>
  <c r="AN111" i="1"/>
  <c r="AF111" i="1"/>
  <c r="AI111" i="1" s="1"/>
  <c r="AJ111" i="1" s="1"/>
  <c r="AD111" i="1"/>
  <c r="Y111" i="1"/>
  <c r="X111" i="1"/>
  <c r="AP110" i="1"/>
  <c r="AN110" i="1"/>
  <c r="AF110" i="1"/>
  <c r="AI110" i="1" s="1"/>
  <c r="AJ110" i="1" s="1"/>
  <c r="AK110" i="1" s="1"/>
  <c r="AD110" i="1"/>
  <c r="Y110" i="1"/>
  <c r="X110" i="1"/>
  <c r="AP109" i="1"/>
  <c r="AN109" i="1"/>
  <c r="AF109" i="1"/>
  <c r="AI109" i="1" s="1"/>
  <c r="AJ109" i="1" s="1"/>
  <c r="AQ109" i="1" s="1"/>
  <c r="AD109" i="1"/>
  <c r="Y109" i="1"/>
  <c r="X109" i="1"/>
  <c r="AP108" i="1"/>
  <c r="AN108" i="1"/>
  <c r="AF108" i="1"/>
  <c r="AI108" i="1" s="1"/>
  <c r="AJ108" i="1" s="1"/>
  <c r="AD108" i="1"/>
  <c r="Y108" i="1"/>
  <c r="X108" i="1"/>
  <c r="AP107" i="1"/>
  <c r="AN107" i="1"/>
  <c r="AF107" i="1"/>
  <c r="AI107" i="1" s="1"/>
  <c r="AJ107" i="1" s="1"/>
  <c r="AD107" i="1"/>
  <c r="Y107" i="1"/>
  <c r="X107" i="1"/>
  <c r="AP106" i="1"/>
  <c r="AN106" i="1"/>
  <c r="AF106" i="1"/>
  <c r="AI106" i="1" s="1"/>
  <c r="AJ106" i="1" s="1"/>
  <c r="AD106" i="1"/>
  <c r="Y106" i="1"/>
  <c r="X106" i="1"/>
  <c r="AP105" i="1"/>
  <c r="AN105" i="1"/>
  <c r="AF105" i="1"/>
  <c r="AI105" i="1" s="1"/>
  <c r="AJ105" i="1" s="1"/>
  <c r="AQ105" i="1" s="1"/>
  <c r="AD105" i="1"/>
  <c r="Y105" i="1"/>
  <c r="X105" i="1"/>
  <c r="AN104" i="1"/>
  <c r="AI104" i="1"/>
  <c r="AJ104" i="1" s="1"/>
  <c r="AK104" i="1" s="1"/>
  <c r="AD104" i="1"/>
  <c r="Y104" i="1"/>
  <c r="X104" i="1"/>
  <c r="AP103" i="1"/>
  <c r="AN103" i="1"/>
  <c r="AF103" i="1"/>
  <c r="AI103" i="1" s="1"/>
  <c r="AJ103" i="1" s="1"/>
  <c r="AD103" i="1"/>
  <c r="Y103" i="1"/>
  <c r="X103" i="1"/>
  <c r="AN102" i="1"/>
  <c r="AI102" i="1"/>
  <c r="AJ102" i="1" s="1"/>
  <c r="AK102" i="1" s="1"/>
  <c r="AD102" i="1"/>
  <c r="Y102" i="1"/>
  <c r="X102" i="1"/>
  <c r="AP101" i="1"/>
  <c r="AN101" i="1"/>
  <c r="AF101" i="1"/>
  <c r="AI101" i="1" s="1"/>
  <c r="AJ101" i="1" s="1"/>
  <c r="AD101" i="1"/>
  <c r="Y101" i="1"/>
  <c r="X101" i="1"/>
  <c r="AP100" i="1"/>
  <c r="AN100" i="1"/>
  <c r="AF100" i="1"/>
  <c r="AI100" i="1" s="1"/>
  <c r="AJ100" i="1" s="1"/>
  <c r="AD100" i="1"/>
  <c r="Y100" i="1"/>
  <c r="X100" i="1"/>
  <c r="AP99" i="1"/>
  <c r="AN99" i="1"/>
  <c r="AI99" i="1"/>
  <c r="AJ99" i="1" s="1"/>
  <c r="AD99" i="1"/>
  <c r="Y99" i="1"/>
  <c r="X99" i="1"/>
  <c r="AP98" i="1"/>
  <c r="AN98" i="1"/>
  <c r="AF98" i="1"/>
  <c r="AI98" i="1" s="1"/>
  <c r="AJ98" i="1" s="1"/>
  <c r="AQ98" i="1" s="1"/>
  <c r="AD98" i="1"/>
  <c r="Y98" i="1"/>
  <c r="X98" i="1"/>
  <c r="AP97" i="1"/>
  <c r="AN97" i="1"/>
  <c r="AF97" i="1"/>
  <c r="AI97" i="1" s="1"/>
  <c r="AJ97" i="1" s="1"/>
  <c r="AD97" i="1"/>
  <c r="Y97" i="1"/>
  <c r="X97" i="1"/>
  <c r="AP96" i="1"/>
  <c r="AN96" i="1"/>
  <c r="AF96" i="1"/>
  <c r="AI96" i="1" s="1"/>
  <c r="AJ96" i="1" s="1"/>
  <c r="AD96" i="1"/>
  <c r="Y96" i="1"/>
  <c r="X96" i="1"/>
  <c r="AP95" i="1"/>
  <c r="AN95" i="1"/>
  <c r="AF95" i="1"/>
  <c r="AI95" i="1" s="1"/>
  <c r="AJ95" i="1" s="1"/>
  <c r="AD95" i="1"/>
  <c r="Y95" i="1"/>
  <c r="X95" i="1"/>
  <c r="AP94" i="1"/>
  <c r="AN94" i="1"/>
  <c r="AF94" i="1"/>
  <c r="AI94" i="1" s="1"/>
  <c r="AJ94" i="1" s="1"/>
  <c r="AQ94" i="1" s="1"/>
  <c r="AD94" i="1"/>
  <c r="Y94" i="1"/>
  <c r="X94" i="1"/>
  <c r="AP93" i="1"/>
  <c r="AN93" i="1"/>
  <c r="AF93" i="1"/>
  <c r="AI93" i="1" s="1"/>
  <c r="AJ93" i="1" s="1"/>
  <c r="AD93" i="1"/>
  <c r="Y93" i="1"/>
  <c r="X93" i="1"/>
  <c r="AP92" i="1"/>
  <c r="AN92" i="1"/>
  <c r="AF92" i="1"/>
  <c r="AI92" i="1" s="1"/>
  <c r="AJ92" i="1" s="1"/>
  <c r="AD92" i="1"/>
  <c r="Y92" i="1"/>
  <c r="X92" i="1"/>
  <c r="AP91" i="1"/>
  <c r="AN91" i="1"/>
  <c r="AF91" i="1"/>
  <c r="AI91" i="1" s="1"/>
  <c r="AJ91" i="1" s="1"/>
  <c r="AK91" i="1" s="1"/>
  <c r="AD91" i="1"/>
  <c r="Y91" i="1"/>
  <c r="X91" i="1"/>
  <c r="AP90" i="1"/>
  <c r="AN90" i="1"/>
  <c r="AD90" i="1"/>
  <c r="AI90" i="1" s="1"/>
  <c r="AJ90" i="1" s="1"/>
  <c r="AQ90" i="1" s="1"/>
  <c r="Y90" i="1"/>
  <c r="X90" i="1"/>
  <c r="AP89" i="1"/>
  <c r="AN89" i="1"/>
  <c r="AF89" i="1"/>
  <c r="AI89" i="1" s="1"/>
  <c r="AJ89" i="1" s="1"/>
  <c r="AQ89" i="1" s="1"/>
  <c r="AD89" i="1"/>
  <c r="Y89" i="1"/>
  <c r="X89" i="1"/>
  <c r="AP88" i="1"/>
  <c r="AN88" i="1"/>
  <c r="AF88" i="1"/>
  <c r="AI88" i="1" s="1"/>
  <c r="AJ88" i="1" s="1"/>
  <c r="AD88" i="1"/>
  <c r="Y88" i="1"/>
  <c r="X88" i="1"/>
  <c r="AP87" i="1"/>
  <c r="AN87" i="1"/>
  <c r="AF87" i="1"/>
  <c r="AI87" i="1" s="1"/>
  <c r="AJ87" i="1" s="1"/>
  <c r="AD87" i="1"/>
  <c r="Y87" i="1"/>
  <c r="X87" i="1"/>
  <c r="AP86" i="1"/>
  <c r="AN86" i="1"/>
  <c r="AF86" i="1"/>
  <c r="AI86" i="1" s="1"/>
  <c r="AJ86" i="1" s="1"/>
  <c r="AK86" i="1" s="1"/>
  <c r="AD86" i="1"/>
  <c r="Y86" i="1"/>
  <c r="X86" i="1"/>
  <c r="AP85" i="1"/>
  <c r="AN85" i="1"/>
  <c r="AF85" i="1"/>
  <c r="AI85" i="1" s="1"/>
  <c r="AJ85" i="1" s="1"/>
  <c r="AQ85" i="1" s="1"/>
  <c r="AD85" i="1"/>
  <c r="Y85" i="1"/>
  <c r="X85" i="1"/>
  <c r="AP84" i="1"/>
  <c r="AN84" i="1"/>
  <c r="AF84" i="1"/>
  <c r="AI84" i="1" s="1"/>
  <c r="AJ84" i="1" s="1"/>
  <c r="AQ84" i="1" s="1"/>
  <c r="AD84" i="1"/>
  <c r="Y84" i="1"/>
  <c r="X84" i="1"/>
  <c r="AP83" i="1"/>
  <c r="AN83" i="1"/>
  <c r="AF83" i="1"/>
  <c r="AI83" i="1" s="1"/>
  <c r="AJ83" i="1" s="1"/>
  <c r="AD83" i="1"/>
  <c r="Y83" i="1"/>
  <c r="X83" i="1"/>
  <c r="AP82" i="1"/>
  <c r="AN82" i="1"/>
  <c r="AD82" i="1"/>
  <c r="AI82" i="1" s="1"/>
  <c r="AJ82" i="1" s="1"/>
  <c r="Y82" i="1"/>
  <c r="X82" i="1"/>
  <c r="AP81" i="1"/>
  <c r="AN81" i="1"/>
  <c r="AF81" i="1"/>
  <c r="AI81" i="1" s="1"/>
  <c r="AJ81" i="1" s="1"/>
  <c r="AD81" i="1"/>
  <c r="Y81" i="1"/>
  <c r="X81" i="1"/>
  <c r="AN80" i="1"/>
  <c r="AF80" i="1"/>
  <c r="AI80" i="1" s="1"/>
  <c r="AJ80" i="1" s="1"/>
  <c r="AD80" i="1"/>
  <c r="Y80" i="1"/>
  <c r="X80" i="1"/>
  <c r="AN79" i="1"/>
  <c r="AF79" i="1"/>
  <c r="AI79" i="1" s="1"/>
  <c r="AJ79" i="1" s="1"/>
  <c r="AD79" i="1"/>
  <c r="Y79" i="1"/>
  <c r="X79" i="1"/>
  <c r="AN78" i="1"/>
  <c r="AF78" i="1"/>
  <c r="AI78" i="1" s="1"/>
  <c r="AJ78" i="1" s="1"/>
  <c r="AD78" i="1"/>
  <c r="Y78" i="1"/>
  <c r="X78" i="1"/>
  <c r="AN77" i="1"/>
  <c r="AF77" i="1"/>
  <c r="AI77" i="1" s="1"/>
  <c r="AJ77" i="1" s="1"/>
  <c r="AD77" i="1"/>
  <c r="Y77" i="1"/>
  <c r="X77" i="1"/>
  <c r="AP76" i="1"/>
  <c r="AN76" i="1"/>
  <c r="AI76" i="1"/>
  <c r="AJ76" i="1" s="1"/>
  <c r="AD76" i="1"/>
  <c r="Y76" i="1"/>
  <c r="X76" i="1"/>
  <c r="AP75" i="1"/>
  <c r="AN75" i="1"/>
  <c r="AF75" i="1"/>
  <c r="AI75" i="1" s="1"/>
  <c r="AJ75" i="1" s="1"/>
  <c r="AD75" i="1"/>
  <c r="Y75" i="1"/>
  <c r="X75" i="1"/>
  <c r="AP74" i="1"/>
  <c r="AN74" i="1"/>
  <c r="AF74" i="1"/>
  <c r="AI74" i="1" s="1"/>
  <c r="AJ74" i="1" s="1"/>
  <c r="AD74" i="1"/>
  <c r="Y74" i="1"/>
  <c r="X74" i="1"/>
  <c r="AP73" i="1"/>
  <c r="AN73" i="1"/>
  <c r="AF73" i="1"/>
  <c r="AI73" i="1" s="1"/>
  <c r="AJ73" i="1" s="1"/>
  <c r="AQ73" i="1" s="1"/>
  <c r="AD73" i="1"/>
  <c r="Y73" i="1"/>
  <c r="X73" i="1"/>
  <c r="AP72" i="1"/>
  <c r="AN72" i="1"/>
  <c r="AF72" i="1"/>
  <c r="AI72" i="1" s="1"/>
  <c r="AJ72" i="1" s="1"/>
  <c r="AD72" i="1"/>
  <c r="Y72" i="1"/>
  <c r="X72" i="1"/>
  <c r="AP71" i="1"/>
  <c r="AN71" i="1"/>
  <c r="AF71" i="1"/>
  <c r="AI71" i="1" s="1"/>
  <c r="AJ71" i="1" s="1"/>
  <c r="AD71" i="1"/>
  <c r="Y71" i="1"/>
  <c r="X71" i="1"/>
  <c r="AP70" i="1"/>
  <c r="AN70" i="1"/>
  <c r="AF70" i="1"/>
  <c r="AI70" i="1" s="1"/>
  <c r="AJ70" i="1" s="1"/>
  <c r="AD70" i="1"/>
  <c r="Y70" i="1"/>
  <c r="X70" i="1"/>
  <c r="AN69" i="1"/>
  <c r="AI69" i="1"/>
  <c r="AJ69" i="1" s="1"/>
  <c r="AD69" i="1"/>
  <c r="Y69" i="1"/>
  <c r="X69" i="1"/>
  <c r="AP68" i="1"/>
  <c r="AN68" i="1"/>
  <c r="AF68" i="1"/>
  <c r="AI68" i="1" s="1"/>
  <c r="AJ68" i="1" s="1"/>
  <c r="AD68" i="1"/>
  <c r="Y68" i="1"/>
  <c r="X68" i="1"/>
  <c r="AP67" i="1"/>
  <c r="AN67" i="1"/>
  <c r="AF67" i="1"/>
  <c r="AI67" i="1" s="1"/>
  <c r="AJ67" i="1" s="1"/>
  <c r="AQ67" i="1" s="1"/>
  <c r="AD67" i="1"/>
  <c r="Y67" i="1"/>
  <c r="X67" i="1"/>
  <c r="AP66" i="1"/>
  <c r="AN66" i="1"/>
  <c r="AF66" i="1"/>
  <c r="AI66" i="1" s="1"/>
  <c r="AJ66" i="1" s="1"/>
  <c r="AD66" i="1"/>
  <c r="Y66" i="1"/>
  <c r="X66" i="1"/>
  <c r="AP65" i="1"/>
  <c r="AN65" i="1"/>
  <c r="AI65" i="1"/>
  <c r="AJ65" i="1" s="1"/>
  <c r="AD65" i="1"/>
  <c r="Y65" i="1"/>
  <c r="X65" i="1"/>
  <c r="AP64" i="1"/>
  <c r="AN64" i="1"/>
  <c r="AD64" i="1"/>
  <c r="AI64" i="1" s="1"/>
  <c r="AJ64" i="1" s="1"/>
  <c r="Y64" i="1"/>
  <c r="X64" i="1"/>
  <c r="AP63" i="1"/>
  <c r="AN63" i="1"/>
  <c r="AF63" i="1"/>
  <c r="AI63" i="1" s="1"/>
  <c r="AJ63" i="1" s="1"/>
  <c r="AD63" i="1"/>
  <c r="Y63" i="1"/>
  <c r="X63" i="1"/>
  <c r="AP62" i="1"/>
  <c r="AN62" i="1"/>
  <c r="AF62" i="1"/>
  <c r="AI62" i="1" s="1"/>
  <c r="AJ62" i="1" s="1"/>
  <c r="AD62" i="1"/>
  <c r="Y62" i="1"/>
  <c r="X62" i="1"/>
  <c r="AP61" i="1"/>
  <c r="AN61" i="1"/>
  <c r="AF61" i="1"/>
  <c r="AI61" i="1" s="1"/>
  <c r="AJ61" i="1" s="1"/>
  <c r="AQ61" i="1" s="1"/>
  <c r="AD61" i="1"/>
  <c r="Y61" i="1"/>
  <c r="X61" i="1"/>
  <c r="AP60" i="1"/>
  <c r="AN60" i="1"/>
  <c r="AF60" i="1"/>
  <c r="AI60" i="1" s="1"/>
  <c r="AJ60" i="1" s="1"/>
  <c r="AD60" i="1"/>
  <c r="Y60" i="1"/>
  <c r="X60" i="1"/>
  <c r="AP59" i="1"/>
  <c r="AN59" i="1"/>
  <c r="AF59" i="1"/>
  <c r="AI59" i="1" s="1"/>
  <c r="AJ59" i="1" s="1"/>
  <c r="AK59" i="1" s="1"/>
  <c r="AD59" i="1"/>
  <c r="Y59" i="1"/>
  <c r="X59" i="1"/>
  <c r="AP58" i="1"/>
  <c r="AN58" i="1"/>
  <c r="AF58" i="1"/>
  <c r="AI58" i="1" s="1"/>
  <c r="AJ58" i="1" s="1"/>
  <c r="AK58" i="1" s="1"/>
  <c r="AD58" i="1"/>
  <c r="Y58" i="1"/>
  <c r="X58" i="1"/>
  <c r="AP57" i="1"/>
  <c r="AN57" i="1"/>
  <c r="AF57" i="1"/>
  <c r="AI57" i="1" s="1"/>
  <c r="AJ57" i="1" s="1"/>
  <c r="AQ57" i="1" s="1"/>
  <c r="AD57" i="1"/>
  <c r="Y57" i="1"/>
  <c r="X57" i="1"/>
  <c r="AP56" i="1"/>
  <c r="AN56" i="1"/>
  <c r="AF56" i="1"/>
  <c r="AI56" i="1" s="1"/>
  <c r="AJ56" i="1" s="1"/>
  <c r="AD56" i="1"/>
  <c r="Y56" i="1"/>
  <c r="X56" i="1"/>
  <c r="AP55" i="1"/>
  <c r="AN55" i="1"/>
  <c r="AF55" i="1"/>
  <c r="AI55" i="1" s="1"/>
  <c r="AJ55" i="1" s="1"/>
  <c r="AK55" i="1" s="1"/>
  <c r="AD55" i="1"/>
  <c r="Y55" i="1"/>
  <c r="X55" i="1"/>
  <c r="AP54" i="1"/>
  <c r="AN54" i="1"/>
  <c r="AF54" i="1"/>
  <c r="AI54" i="1" s="1"/>
  <c r="AJ54" i="1" s="1"/>
  <c r="AK54" i="1" s="1"/>
  <c r="AD54" i="1"/>
  <c r="Y54" i="1"/>
  <c r="X54" i="1"/>
  <c r="AP53" i="1"/>
  <c r="AN53" i="1"/>
  <c r="AD53" i="1"/>
  <c r="AI53" i="1" s="1"/>
  <c r="AJ53" i="1" s="1"/>
  <c r="AQ53" i="1" s="1"/>
  <c r="Y53" i="1"/>
  <c r="X53" i="1"/>
  <c r="AP52" i="1"/>
  <c r="AN52" i="1"/>
  <c r="AF52" i="1"/>
  <c r="AI52" i="1" s="1"/>
  <c r="AJ52" i="1" s="1"/>
  <c r="AQ52" i="1" s="1"/>
  <c r="AD52" i="1"/>
  <c r="Y52" i="1"/>
  <c r="X52" i="1"/>
  <c r="AP51" i="1"/>
  <c r="AN51" i="1"/>
  <c r="AF51" i="1"/>
  <c r="AI51" i="1" s="1"/>
  <c r="AJ51" i="1" s="1"/>
  <c r="AD51" i="1"/>
  <c r="Y51" i="1"/>
  <c r="X51" i="1"/>
  <c r="AP50" i="1"/>
  <c r="AN50" i="1"/>
  <c r="AF50" i="1"/>
  <c r="AI50" i="1" s="1"/>
  <c r="AJ50" i="1" s="1"/>
  <c r="AD50" i="1"/>
  <c r="Y50" i="1"/>
  <c r="X50" i="1"/>
  <c r="AP49" i="1"/>
  <c r="AN49" i="1"/>
  <c r="AF49" i="1"/>
  <c r="AI49" i="1" s="1"/>
  <c r="AJ49" i="1" s="1"/>
  <c r="AD49" i="1"/>
  <c r="Y49" i="1"/>
  <c r="X49" i="1"/>
  <c r="AP48" i="1"/>
  <c r="AN48" i="1"/>
  <c r="AF48" i="1"/>
  <c r="AI48" i="1" s="1"/>
  <c r="AJ48" i="1" s="1"/>
  <c r="AQ48" i="1" s="1"/>
  <c r="AD48" i="1"/>
  <c r="Y48" i="1"/>
  <c r="X48" i="1"/>
  <c r="AP47" i="1"/>
  <c r="AN47" i="1"/>
  <c r="AF47" i="1"/>
  <c r="AI47" i="1" s="1"/>
  <c r="AJ47" i="1" s="1"/>
  <c r="AD47" i="1"/>
  <c r="Y47" i="1"/>
  <c r="X47" i="1"/>
  <c r="AP46" i="1"/>
  <c r="AN46" i="1"/>
  <c r="AF46" i="1"/>
  <c r="AI46" i="1" s="1"/>
  <c r="AJ46" i="1" s="1"/>
  <c r="AD46" i="1"/>
  <c r="Y46" i="1"/>
  <c r="X46" i="1"/>
  <c r="AP45" i="1"/>
  <c r="AN45" i="1"/>
  <c r="AF45" i="1"/>
  <c r="AI45" i="1" s="1"/>
  <c r="AJ45" i="1" s="1"/>
  <c r="AD45" i="1"/>
  <c r="Y45" i="1"/>
  <c r="X45" i="1"/>
  <c r="AP44" i="1"/>
  <c r="AN44" i="1"/>
  <c r="AF44" i="1"/>
  <c r="AI44" i="1" s="1"/>
  <c r="AJ44" i="1" s="1"/>
  <c r="AQ44" i="1" s="1"/>
  <c r="AD44" i="1"/>
  <c r="Y44" i="1"/>
  <c r="X44" i="1"/>
  <c r="AP43" i="1"/>
  <c r="AN43" i="1"/>
  <c r="AF43" i="1"/>
  <c r="AI43" i="1" s="1"/>
  <c r="AJ43" i="1" s="1"/>
  <c r="AD43" i="1"/>
  <c r="Y43" i="1"/>
  <c r="X43" i="1"/>
  <c r="AP42" i="1"/>
  <c r="AN42" i="1"/>
  <c r="AF42" i="1"/>
  <c r="AI42" i="1" s="1"/>
  <c r="AJ42" i="1" s="1"/>
  <c r="AD42" i="1"/>
  <c r="Y42" i="1"/>
  <c r="X42" i="1"/>
  <c r="AP41" i="1"/>
  <c r="AN41" i="1"/>
  <c r="AF41" i="1"/>
  <c r="AI41" i="1" s="1"/>
  <c r="AJ41" i="1" s="1"/>
  <c r="AD41" i="1"/>
  <c r="Y41" i="1"/>
  <c r="X41" i="1"/>
  <c r="AP40" i="1"/>
  <c r="AN40" i="1"/>
  <c r="AF40" i="1"/>
  <c r="AI40" i="1" s="1"/>
  <c r="AJ40" i="1" s="1"/>
  <c r="AD40" i="1"/>
  <c r="Y40" i="1"/>
  <c r="X40" i="1"/>
  <c r="AP39" i="1"/>
  <c r="AN39" i="1"/>
  <c r="AF39" i="1"/>
  <c r="AI39" i="1" s="1"/>
  <c r="AJ39" i="1" s="1"/>
  <c r="AD39" i="1"/>
  <c r="Y39" i="1"/>
  <c r="X39" i="1"/>
  <c r="AP38" i="1"/>
  <c r="AN38" i="1"/>
  <c r="AF38" i="1"/>
  <c r="AI38" i="1" s="1"/>
  <c r="AJ38" i="1" s="1"/>
  <c r="AD38" i="1"/>
  <c r="Y38" i="1"/>
  <c r="X38" i="1"/>
  <c r="AP37" i="1"/>
  <c r="AN37" i="1"/>
  <c r="AF37" i="1"/>
  <c r="AI37" i="1" s="1"/>
  <c r="AJ37" i="1" s="1"/>
  <c r="AD37" i="1"/>
  <c r="Y37" i="1"/>
  <c r="X37" i="1"/>
  <c r="AP36" i="1"/>
  <c r="AN36" i="1"/>
  <c r="AF36" i="1"/>
  <c r="AI36" i="1" s="1"/>
  <c r="AJ36" i="1" s="1"/>
  <c r="AD36" i="1"/>
  <c r="Y36" i="1"/>
  <c r="X36" i="1"/>
  <c r="AP35" i="1"/>
  <c r="AN35" i="1"/>
  <c r="AF35" i="1"/>
  <c r="AI35" i="1" s="1"/>
  <c r="AJ35" i="1" s="1"/>
  <c r="AD35" i="1"/>
  <c r="Y35" i="1"/>
  <c r="X35" i="1"/>
  <c r="AP34" i="1"/>
  <c r="AN34" i="1"/>
  <c r="AF34" i="1"/>
  <c r="AI34" i="1" s="1"/>
  <c r="AJ34" i="1" s="1"/>
  <c r="AD34" i="1"/>
  <c r="Y34" i="1"/>
  <c r="X34" i="1"/>
  <c r="AP33" i="1"/>
  <c r="AN33" i="1"/>
  <c r="AI33" i="1"/>
  <c r="AJ33" i="1" s="1"/>
  <c r="AD33" i="1"/>
  <c r="Y33" i="1"/>
  <c r="X33" i="1"/>
  <c r="AP32" i="1"/>
  <c r="AN32" i="1"/>
  <c r="AF32" i="1"/>
  <c r="AI32" i="1" s="1"/>
  <c r="AJ32" i="1" s="1"/>
  <c r="AD32" i="1"/>
  <c r="Y32" i="1"/>
  <c r="X32" i="1"/>
  <c r="AP31" i="1"/>
  <c r="AN31" i="1"/>
  <c r="AF31" i="1"/>
  <c r="AI31" i="1" s="1"/>
  <c r="AJ31" i="1" s="1"/>
  <c r="AD31" i="1"/>
  <c r="Y31" i="1"/>
  <c r="X31" i="1"/>
  <c r="AP30" i="1"/>
  <c r="AN30" i="1"/>
  <c r="AF30" i="1"/>
  <c r="AI30" i="1" s="1"/>
  <c r="AJ30" i="1" s="1"/>
  <c r="AD30" i="1"/>
  <c r="Y30" i="1"/>
  <c r="X30" i="1"/>
  <c r="AP29" i="1"/>
  <c r="AN29" i="1"/>
  <c r="AF29" i="1"/>
  <c r="AI29" i="1" s="1"/>
  <c r="AJ29" i="1" s="1"/>
  <c r="AD29" i="1"/>
  <c r="Y29" i="1"/>
  <c r="X29" i="1"/>
  <c r="AP28" i="1"/>
  <c r="AN28" i="1"/>
  <c r="AF28" i="1"/>
  <c r="AI28" i="1" s="1"/>
  <c r="AJ28" i="1" s="1"/>
  <c r="AD28" i="1"/>
  <c r="Y28" i="1"/>
  <c r="X28" i="1"/>
  <c r="AP27" i="1"/>
  <c r="AN27" i="1"/>
  <c r="AF27" i="1"/>
  <c r="AI27" i="1" s="1"/>
  <c r="AJ27" i="1" s="1"/>
  <c r="AD27" i="1"/>
  <c r="Y27" i="1"/>
  <c r="X27" i="1"/>
  <c r="AP26" i="1"/>
  <c r="AN26" i="1"/>
  <c r="AF26" i="1"/>
  <c r="AI26" i="1" s="1"/>
  <c r="AJ26" i="1" s="1"/>
  <c r="AD26" i="1"/>
  <c r="Y26" i="1"/>
  <c r="X26" i="1"/>
  <c r="AP25" i="1"/>
  <c r="AN25" i="1"/>
  <c r="AF25" i="1"/>
  <c r="AI25" i="1" s="1"/>
  <c r="AJ25" i="1" s="1"/>
  <c r="AD25" i="1"/>
  <c r="Y25" i="1"/>
  <c r="X25" i="1"/>
  <c r="AN24" i="1"/>
  <c r="AF24" i="1"/>
  <c r="AI24" i="1" s="1"/>
  <c r="AJ24" i="1" s="1"/>
  <c r="AD24" i="1"/>
  <c r="Y24" i="1"/>
  <c r="X24" i="1"/>
  <c r="AP23" i="1"/>
  <c r="AN23" i="1"/>
  <c r="AF23" i="1"/>
  <c r="AI23" i="1" s="1"/>
  <c r="AJ23" i="1" s="1"/>
  <c r="AD23" i="1"/>
  <c r="Y23" i="1"/>
  <c r="X23" i="1"/>
  <c r="AP22" i="1"/>
  <c r="AN22" i="1"/>
  <c r="AD22" i="1"/>
  <c r="AI22" i="1" s="1"/>
  <c r="AJ22" i="1" s="1"/>
  <c r="Y22" i="1"/>
  <c r="X22" i="1"/>
  <c r="AP21" i="1"/>
  <c r="AN21" i="1"/>
  <c r="AD21" i="1"/>
  <c r="AI21" i="1" s="1"/>
  <c r="AJ21" i="1" s="1"/>
  <c r="Y21" i="1"/>
  <c r="X21" i="1"/>
  <c r="AP20" i="1"/>
  <c r="AN20" i="1"/>
  <c r="AF20" i="1"/>
  <c r="AI20" i="1" s="1"/>
  <c r="AJ20" i="1" s="1"/>
  <c r="AD20" i="1"/>
  <c r="Y20" i="1"/>
  <c r="X20" i="1"/>
  <c r="AP19" i="1"/>
  <c r="AN19" i="1"/>
  <c r="AF19" i="1"/>
  <c r="AI19" i="1" s="1"/>
  <c r="AJ19" i="1" s="1"/>
  <c r="AD19" i="1"/>
  <c r="Y19" i="1"/>
  <c r="X19" i="1"/>
  <c r="AP18" i="1"/>
  <c r="AN18" i="1"/>
  <c r="AF18" i="1"/>
  <c r="AI18" i="1" s="1"/>
  <c r="AJ18" i="1" s="1"/>
  <c r="AD18" i="1"/>
  <c r="Y18" i="1"/>
  <c r="X18" i="1"/>
  <c r="AP17" i="1"/>
  <c r="AN17" i="1"/>
  <c r="AF17" i="1"/>
  <c r="AI17" i="1" s="1"/>
  <c r="AJ17" i="1" s="1"/>
  <c r="AD17" i="1"/>
  <c r="Y17" i="1"/>
  <c r="X17" i="1"/>
  <c r="AP16" i="1"/>
  <c r="AN16" i="1"/>
  <c r="AF16" i="1"/>
  <c r="AI16" i="1" s="1"/>
  <c r="AJ16" i="1" s="1"/>
  <c r="AD16" i="1"/>
  <c r="Y16" i="1"/>
  <c r="X16" i="1"/>
  <c r="AP15" i="1"/>
  <c r="AN15" i="1"/>
  <c r="AF15" i="1"/>
  <c r="AI15" i="1" s="1"/>
  <c r="AJ15" i="1" s="1"/>
  <c r="AD15" i="1"/>
  <c r="Y15" i="1"/>
  <c r="X15" i="1"/>
  <c r="AP14" i="1"/>
  <c r="AN14" i="1"/>
  <c r="AF14" i="1"/>
  <c r="AI14" i="1" s="1"/>
  <c r="AJ14" i="1" s="1"/>
  <c r="AD14" i="1"/>
  <c r="Y14" i="1"/>
  <c r="X14" i="1"/>
  <c r="AP13" i="1"/>
  <c r="AN13" i="1"/>
  <c r="AF13" i="1"/>
  <c r="AI13" i="1" s="1"/>
  <c r="AJ13" i="1" s="1"/>
  <c r="AD13" i="1"/>
  <c r="Y13" i="1"/>
  <c r="X13" i="1"/>
  <c r="AP12" i="1"/>
  <c r="AN12" i="1"/>
  <c r="AF12" i="1"/>
  <c r="AI12" i="1" s="1"/>
  <c r="AJ12" i="1" s="1"/>
  <c r="AD12" i="1"/>
  <c r="Y12" i="1"/>
  <c r="X12" i="1"/>
  <c r="AP11" i="1"/>
  <c r="AN11" i="1"/>
  <c r="AF11" i="1"/>
  <c r="AI11" i="1" s="1"/>
  <c r="AJ11" i="1" s="1"/>
  <c r="AD11" i="1"/>
  <c r="Y11" i="1"/>
  <c r="X11" i="1"/>
  <c r="AP10" i="1"/>
  <c r="AN10" i="1"/>
  <c r="AF10" i="1"/>
  <c r="AI10" i="1" s="1"/>
  <c r="AJ10" i="1" s="1"/>
  <c r="AD10" i="1"/>
  <c r="Y10" i="1"/>
  <c r="X10" i="1"/>
  <c r="AP9" i="1"/>
  <c r="AN9" i="1"/>
  <c r="AF9" i="1"/>
  <c r="AI9" i="1" s="1"/>
  <c r="AJ9" i="1" s="1"/>
  <c r="AD9" i="1"/>
  <c r="Y9" i="1"/>
  <c r="X9" i="1"/>
  <c r="AP8" i="1"/>
  <c r="AN8" i="1"/>
  <c r="AF8" i="1"/>
  <c r="AI8" i="1" s="1"/>
  <c r="AJ8" i="1" s="1"/>
  <c r="AD8" i="1"/>
  <c r="Y8" i="1"/>
  <c r="X8" i="1"/>
  <c r="AP7" i="1"/>
  <c r="AN7" i="1"/>
  <c r="AF7" i="1"/>
  <c r="AI7" i="1" s="1"/>
  <c r="AJ7" i="1" s="1"/>
  <c r="AD7" i="1"/>
  <c r="Y7" i="1"/>
  <c r="X7" i="1"/>
  <c r="AP6" i="1"/>
  <c r="AN6" i="1"/>
  <c r="AF6" i="1"/>
  <c r="AI6" i="1" s="1"/>
  <c r="AJ6" i="1" s="1"/>
  <c r="AD6" i="1"/>
  <c r="Y6" i="1"/>
  <c r="X6" i="1"/>
  <c r="AP5" i="1"/>
  <c r="AN5" i="1"/>
  <c r="AF5" i="1"/>
  <c r="AI5" i="1" s="1"/>
  <c r="AJ5" i="1" s="1"/>
  <c r="AD5" i="1"/>
  <c r="Y5" i="1"/>
  <c r="X5" i="1"/>
  <c r="AP4" i="1"/>
  <c r="AN4" i="1"/>
  <c r="AF4" i="1"/>
  <c r="AI4" i="1" s="1"/>
  <c r="AJ4" i="1" s="1"/>
  <c r="AD4" i="1"/>
  <c r="Y4" i="1"/>
  <c r="X4" i="1"/>
  <c r="Z132" i="1" l="1"/>
  <c r="Z72" i="1"/>
  <c r="Z82" i="1"/>
  <c r="Z93" i="1"/>
  <c r="Z129" i="1"/>
  <c r="AA43" i="1"/>
  <c r="AB43" i="1" s="1"/>
  <c r="AA58" i="1"/>
  <c r="AB58" i="1" s="1"/>
  <c r="AA25" i="1"/>
  <c r="AB25" i="1" s="1"/>
  <c r="AA42" i="1"/>
  <c r="AB42" i="1" s="1"/>
  <c r="AA51" i="1"/>
  <c r="AB51" i="1" s="1"/>
  <c r="AA55" i="1"/>
  <c r="AB55" i="1" s="1"/>
  <c r="AA121" i="1"/>
  <c r="AB121" i="1" s="1"/>
  <c r="Z23" i="1"/>
  <c r="AA33" i="1"/>
  <c r="AB33" i="1" s="1"/>
  <c r="AA37" i="1"/>
  <c r="AB37" i="1" s="1"/>
  <c r="Z56" i="1"/>
  <c r="AA66" i="1"/>
  <c r="AB66" i="1" s="1"/>
  <c r="AA71" i="1"/>
  <c r="AB71" i="1" s="1"/>
  <c r="Z109" i="1"/>
  <c r="Z118" i="1"/>
  <c r="Z122" i="1"/>
  <c r="Z124" i="1"/>
  <c r="Z78" i="1"/>
  <c r="AA26" i="1"/>
  <c r="AB26" i="1" s="1"/>
  <c r="AA30" i="1"/>
  <c r="AB30" i="1" s="1"/>
  <c r="AA39" i="1"/>
  <c r="AB39" i="1" s="1"/>
  <c r="AA41" i="1"/>
  <c r="AB41" i="1" s="1"/>
  <c r="AA104" i="1"/>
  <c r="AB104" i="1" s="1"/>
  <c r="AA24" i="1"/>
  <c r="AB24" i="1" s="1"/>
  <c r="AA34" i="1"/>
  <c r="AB34" i="1" s="1"/>
  <c r="Z38" i="1"/>
  <c r="AA63" i="1"/>
  <c r="AB63" i="1" s="1"/>
  <c r="AA65" i="1"/>
  <c r="AB65" i="1" s="1"/>
  <c r="AA76" i="1"/>
  <c r="AB76" i="1" s="1"/>
  <c r="Z88" i="1"/>
  <c r="AA98" i="1"/>
  <c r="AB98" i="1" s="1"/>
  <c r="AA48" i="1"/>
  <c r="AB48" i="1" s="1"/>
  <c r="AA125" i="1"/>
  <c r="AB125" i="1" s="1"/>
  <c r="AK57" i="1"/>
  <c r="Z64" i="1"/>
  <c r="AA75" i="1"/>
  <c r="AB75" i="1" s="1"/>
  <c r="Z77" i="1"/>
  <c r="Z83" i="1"/>
  <c r="AA87" i="1"/>
  <c r="AB87" i="1" s="1"/>
  <c r="Z112" i="1"/>
  <c r="Z115" i="1"/>
  <c r="Z117" i="1"/>
  <c r="AA5" i="1"/>
  <c r="AB5" i="1" s="1"/>
  <c r="AA9" i="1"/>
  <c r="AB9" i="1" s="1"/>
  <c r="AA13" i="1"/>
  <c r="AB13" i="1" s="1"/>
  <c r="AA17" i="1"/>
  <c r="AB17" i="1" s="1"/>
  <c r="AA21" i="1"/>
  <c r="AB21" i="1" s="1"/>
  <c r="AA29" i="1"/>
  <c r="AB29" i="1" s="1"/>
  <c r="Z43" i="1"/>
  <c r="Z47" i="1"/>
  <c r="AA52" i="1"/>
  <c r="AB52" i="1" s="1"/>
  <c r="Z97" i="1"/>
  <c r="Z101" i="1"/>
  <c r="AK109" i="1"/>
  <c r="Z24" i="1"/>
  <c r="AA56" i="1"/>
  <c r="AB56" i="1" s="1"/>
  <c r="AA60" i="1"/>
  <c r="AB60" i="1" s="1"/>
  <c r="AA64" i="1"/>
  <c r="AB64" i="1" s="1"/>
  <c r="Z66" i="1"/>
  <c r="AA69" i="1"/>
  <c r="AB69" i="1" s="1"/>
  <c r="Z76" i="1"/>
  <c r="AA78" i="1"/>
  <c r="AB78" i="1" s="1"/>
  <c r="AA92" i="1"/>
  <c r="AB92" i="1" s="1"/>
  <c r="Z104" i="1"/>
  <c r="AA113" i="1"/>
  <c r="AB113" i="1" s="1"/>
  <c r="Z6" i="1"/>
  <c r="Z10" i="1"/>
  <c r="Z14" i="1"/>
  <c r="Z18" i="1"/>
  <c r="Z36" i="1"/>
  <c r="Z44" i="1"/>
  <c r="Z48" i="1"/>
  <c r="Z65" i="1"/>
  <c r="Z70" i="1"/>
  <c r="AA82" i="1"/>
  <c r="AB82" i="1" s="1"/>
  <c r="Z84" i="1"/>
  <c r="Z96" i="1"/>
  <c r="Z102" i="1"/>
  <c r="Z108" i="1"/>
  <c r="Z116" i="1"/>
  <c r="AA6" i="1"/>
  <c r="AB6" i="1" s="1"/>
  <c r="AA10" i="1"/>
  <c r="AB10" i="1" s="1"/>
  <c r="Z13" i="1"/>
  <c r="AA14" i="1"/>
  <c r="AB14" i="1" s="1"/>
  <c r="Z17" i="1"/>
  <c r="AA18" i="1"/>
  <c r="AB18" i="1" s="1"/>
  <c r="Z21" i="1"/>
  <c r="AA23" i="1"/>
  <c r="AB23" i="1" s="1"/>
  <c r="Z25" i="1"/>
  <c r="Z28" i="1"/>
  <c r="Z33" i="1"/>
  <c r="Z34" i="1"/>
  <c r="AA44" i="1"/>
  <c r="AB44" i="1" s="1"/>
  <c r="AA47" i="1"/>
  <c r="AB47" i="1" s="1"/>
  <c r="AA50" i="1"/>
  <c r="AB50" i="1" s="1"/>
  <c r="Z52" i="1"/>
  <c r="AA77" i="1"/>
  <c r="AB77" i="1" s="1"/>
  <c r="AA79" i="1"/>
  <c r="AB79" i="1" s="1"/>
  <c r="AA84" i="1"/>
  <c r="AB84" i="1" s="1"/>
  <c r="AA96" i="1"/>
  <c r="AB96" i="1" s="1"/>
  <c r="AA97" i="1"/>
  <c r="AB97" i="1" s="1"/>
  <c r="AA101" i="1"/>
  <c r="AB101" i="1" s="1"/>
  <c r="AA102" i="1"/>
  <c r="AB102" i="1" s="1"/>
  <c r="AA115" i="1"/>
  <c r="AB115" i="1" s="1"/>
  <c r="AA117" i="1"/>
  <c r="AB117" i="1" s="1"/>
  <c r="Z125" i="1"/>
  <c r="AK127" i="1"/>
  <c r="AA128" i="1"/>
  <c r="AB128" i="1" s="1"/>
  <c r="AA129" i="1"/>
  <c r="AB129" i="1" s="1"/>
  <c r="AA83" i="1"/>
  <c r="AB83" i="1" s="1"/>
  <c r="Z130" i="1"/>
  <c r="AA4" i="1"/>
  <c r="AB4" i="1" s="1"/>
  <c r="AA8" i="1"/>
  <c r="AB8" i="1" s="1"/>
  <c r="AA12" i="1"/>
  <c r="AB12" i="1" s="1"/>
  <c r="AA16" i="1"/>
  <c r="AB16" i="1" s="1"/>
  <c r="Z19" i="1"/>
  <c r="Z22" i="1"/>
  <c r="Z29" i="1"/>
  <c r="Z32" i="1"/>
  <c r="AA35" i="1"/>
  <c r="AB35" i="1" s="1"/>
  <c r="Z37" i="1"/>
  <c r="AA38" i="1"/>
  <c r="AB38" i="1" s="1"/>
  <c r="Z40" i="1"/>
  <c r="Z51" i="1"/>
  <c r="AA57" i="1"/>
  <c r="AB57" i="1" s="1"/>
  <c r="Z59" i="1"/>
  <c r="AA72" i="1"/>
  <c r="AB72" i="1" s="1"/>
  <c r="Z74" i="1"/>
  <c r="AA80" i="1"/>
  <c r="AB80" i="1" s="1"/>
  <c r="Z85" i="1"/>
  <c r="AA105" i="1"/>
  <c r="AB105" i="1" s="1"/>
  <c r="AA107" i="1"/>
  <c r="AB107" i="1" s="1"/>
  <c r="AA111" i="1"/>
  <c r="AB111" i="1" s="1"/>
  <c r="AA112" i="1"/>
  <c r="AB112" i="1" s="1"/>
  <c r="AK113" i="1"/>
  <c r="AA118" i="1"/>
  <c r="AB118" i="1" s="1"/>
  <c r="AA122" i="1"/>
  <c r="AB122" i="1" s="1"/>
  <c r="AA126" i="1"/>
  <c r="AB126" i="1" s="1"/>
  <c r="AK100" i="1"/>
  <c r="AQ100" i="1"/>
  <c r="AK114" i="1"/>
  <c r="AQ114" i="1"/>
  <c r="AK82" i="1"/>
  <c r="AQ82" i="1"/>
  <c r="AK103" i="1"/>
  <c r="AQ103" i="1"/>
  <c r="AQ99" i="1"/>
  <c r="AK99" i="1"/>
  <c r="Z5" i="1"/>
  <c r="AA7" i="1"/>
  <c r="AB7" i="1" s="1"/>
  <c r="Z9" i="1"/>
  <c r="AA11" i="1"/>
  <c r="AB11" i="1" s="1"/>
  <c r="AA15" i="1"/>
  <c r="AB15" i="1" s="1"/>
  <c r="AA19" i="1"/>
  <c r="AB19" i="1" s="1"/>
  <c r="AA22" i="1"/>
  <c r="AB22" i="1" s="1"/>
  <c r="AA27" i="1"/>
  <c r="AB27" i="1" s="1"/>
  <c r="AA28" i="1"/>
  <c r="AB28" i="1" s="1"/>
  <c r="AA31" i="1"/>
  <c r="AB31" i="1" s="1"/>
  <c r="AA32" i="1"/>
  <c r="AB32" i="1" s="1"/>
  <c r="Z35" i="1"/>
  <c r="AA36" i="1"/>
  <c r="AB36" i="1" s="1"/>
  <c r="AA40" i="1"/>
  <c r="AB40" i="1" s="1"/>
  <c r="Z45" i="1"/>
  <c r="Z49" i="1"/>
  <c r="AK53" i="1"/>
  <c r="AA54" i="1"/>
  <c r="AB54" i="1" s="1"/>
  <c r="Z63" i="1"/>
  <c r="Z69" i="1"/>
  <c r="AA89" i="1"/>
  <c r="AB89" i="1" s="1"/>
  <c r="AA94" i="1"/>
  <c r="AB94" i="1" s="1"/>
  <c r="AA109" i="1"/>
  <c r="AB109" i="1" s="1"/>
  <c r="AA116" i="1"/>
  <c r="AB116" i="1" s="1"/>
  <c r="Z26" i="1"/>
  <c r="Z30" i="1"/>
  <c r="Z41" i="1"/>
  <c r="Z42" i="1"/>
  <c r="Z53" i="1"/>
  <c r="Z60" i="1"/>
  <c r="Z71" i="1"/>
  <c r="Z75" i="1"/>
  <c r="Z79" i="1"/>
  <c r="Z87" i="1"/>
  <c r="AA88" i="1"/>
  <c r="AB88" i="1" s="1"/>
  <c r="Z92" i="1"/>
  <c r="AA93" i="1"/>
  <c r="AB93" i="1" s="1"/>
  <c r="Z98" i="1"/>
  <c r="AK98" i="1"/>
  <c r="Z107" i="1"/>
  <c r="AA108" i="1"/>
  <c r="AB108" i="1" s="1"/>
  <c r="Z111" i="1"/>
  <c r="Z126" i="1"/>
  <c r="Z4" i="1"/>
  <c r="Z8" i="1"/>
  <c r="Z12" i="1"/>
  <c r="Z16" i="1"/>
  <c r="AA20" i="1"/>
  <c r="AB20" i="1" s="1"/>
  <c r="Z46" i="1"/>
  <c r="Z50" i="1"/>
  <c r="Z55" i="1"/>
  <c r="Z62" i="1"/>
  <c r="Z68" i="1"/>
  <c r="Z80" i="1"/>
  <c r="AQ86" i="1"/>
  <c r="AQ91" i="1"/>
  <c r="AQ110" i="1"/>
  <c r="Z113" i="1"/>
  <c r="Z120" i="1"/>
  <c r="Z121" i="1"/>
  <c r="Z128" i="1"/>
  <c r="AQ128" i="1"/>
  <c r="AQ11" i="1"/>
  <c r="AK11" i="1"/>
  <c r="AQ15" i="1"/>
  <c r="AK15" i="1"/>
  <c r="AQ21" i="1"/>
  <c r="AK21" i="1"/>
  <c r="AK31" i="1"/>
  <c r="AQ31" i="1"/>
  <c r="AK49" i="1"/>
  <c r="AQ49" i="1"/>
  <c r="AK51" i="1"/>
  <c r="AQ51" i="1"/>
  <c r="AK6" i="1"/>
  <c r="AQ6" i="1"/>
  <c r="AK10" i="1"/>
  <c r="AQ10" i="1"/>
  <c r="AK14" i="1"/>
  <c r="AQ14" i="1"/>
  <c r="AK18" i="1"/>
  <c r="AQ18" i="1"/>
  <c r="AK24" i="1"/>
  <c r="AQ24" i="1"/>
  <c r="AQ35" i="1"/>
  <c r="AK35" i="1"/>
  <c r="AQ39" i="1"/>
  <c r="AK39" i="1"/>
  <c r="AQ7" i="1"/>
  <c r="AK7" i="1"/>
  <c r="AQ27" i="1"/>
  <c r="AK27" i="1"/>
  <c r="AK5" i="1"/>
  <c r="AQ5" i="1"/>
  <c r="AQ8" i="1"/>
  <c r="AK8" i="1"/>
  <c r="AK13" i="1"/>
  <c r="AQ13" i="1"/>
  <c r="AQ16" i="1"/>
  <c r="AK16" i="1"/>
  <c r="AK17" i="1"/>
  <c r="AQ17" i="1"/>
  <c r="AQ20" i="1"/>
  <c r="AK20" i="1"/>
  <c r="AK22" i="1"/>
  <c r="AQ22" i="1"/>
  <c r="AK23" i="1"/>
  <c r="AQ23" i="1"/>
  <c r="AQ26" i="1"/>
  <c r="AK26" i="1"/>
  <c r="AQ30" i="1"/>
  <c r="AK30" i="1"/>
  <c r="AK34" i="1"/>
  <c r="AQ34" i="1"/>
  <c r="AK38" i="1"/>
  <c r="AQ38" i="1"/>
  <c r="AK62" i="1"/>
  <c r="AQ62" i="1"/>
  <c r="AK68" i="1"/>
  <c r="AQ68" i="1"/>
  <c r="AQ19" i="1"/>
  <c r="AK19" i="1"/>
  <c r="AK28" i="1"/>
  <c r="AQ28" i="1"/>
  <c r="AK32" i="1"/>
  <c r="AQ32" i="1"/>
  <c r="AQ45" i="1"/>
  <c r="AK45" i="1"/>
  <c r="AK50" i="1"/>
  <c r="AQ50" i="1"/>
  <c r="AQ4" i="1"/>
  <c r="AK4" i="1"/>
  <c r="AK9" i="1"/>
  <c r="AQ9" i="1"/>
  <c r="AQ12" i="1"/>
  <c r="AK12" i="1"/>
  <c r="AK25" i="1"/>
  <c r="AQ25" i="1"/>
  <c r="AK29" i="1"/>
  <c r="AQ29" i="1"/>
  <c r="AK33" i="1"/>
  <c r="AQ33" i="1"/>
  <c r="AQ36" i="1"/>
  <c r="AK36" i="1"/>
  <c r="AK37" i="1"/>
  <c r="AQ37" i="1"/>
  <c r="AK40" i="1"/>
  <c r="AQ40" i="1"/>
  <c r="AK41" i="1"/>
  <c r="AQ41" i="1"/>
  <c r="AK42" i="1"/>
  <c r="AQ42" i="1"/>
  <c r="AK43" i="1"/>
  <c r="AQ43" i="1"/>
  <c r="AK46" i="1"/>
  <c r="AQ46" i="1"/>
  <c r="AK47" i="1"/>
  <c r="AQ47" i="1"/>
  <c r="AK70" i="1"/>
  <c r="AQ70" i="1"/>
  <c r="AK74" i="1"/>
  <c r="AQ74" i="1"/>
  <c r="AK56" i="1"/>
  <c r="AQ56" i="1"/>
  <c r="AQ58" i="1"/>
  <c r="AK88" i="1"/>
  <c r="AQ88" i="1"/>
  <c r="Z7" i="1"/>
  <c r="Z11" i="1"/>
  <c r="Z15" i="1"/>
  <c r="Z39" i="1"/>
  <c r="AK48" i="1"/>
  <c r="AA49" i="1"/>
  <c r="AB49" i="1" s="1"/>
  <c r="Z54" i="1"/>
  <c r="AQ55" i="1"/>
  <c r="Z57" i="1"/>
  <c r="AK61" i="1"/>
  <c r="AA62" i="1"/>
  <c r="AB62" i="1" s="1"/>
  <c r="AK67" i="1"/>
  <c r="AA68" i="1"/>
  <c r="AB68" i="1" s="1"/>
  <c r="AA70" i="1"/>
  <c r="AB70" i="1" s="1"/>
  <c r="AK73" i="1"/>
  <c r="AA74" i="1"/>
  <c r="AB74" i="1" s="1"/>
  <c r="AK78" i="1"/>
  <c r="AQ78" i="1"/>
  <c r="Z81" i="1"/>
  <c r="AA81" i="1"/>
  <c r="AB81" i="1" s="1"/>
  <c r="AK81" i="1"/>
  <c r="AQ81" i="1"/>
  <c r="AK93" i="1"/>
  <c r="AQ93" i="1"/>
  <c r="AK101" i="1"/>
  <c r="AQ101" i="1"/>
  <c r="AK124" i="1"/>
  <c r="AQ124" i="1"/>
  <c r="AQ132" i="1"/>
  <c r="AK132" i="1"/>
  <c r="AA119" i="1"/>
  <c r="AB119" i="1" s="1"/>
  <c r="Z119" i="1"/>
  <c r="Z20" i="1"/>
  <c r="Z27" i="1"/>
  <c r="Z31" i="1"/>
  <c r="AA46" i="1"/>
  <c r="AB46" i="1" s="1"/>
  <c r="AQ54" i="1"/>
  <c r="AK60" i="1"/>
  <c r="AQ60" i="1"/>
  <c r="AA61" i="1"/>
  <c r="AB61" i="1" s="1"/>
  <c r="Z61" i="1"/>
  <c r="AK63" i="1"/>
  <c r="AQ63" i="1"/>
  <c r="AK64" i="1"/>
  <c r="AQ64" i="1"/>
  <c r="AK65" i="1"/>
  <c r="AQ65" i="1"/>
  <c r="AK66" i="1"/>
  <c r="AQ66" i="1"/>
  <c r="AA67" i="1"/>
  <c r="AB67" i="1" s="1"/>
  <c r="Z67" i="1"/>
  <c r="AQ69" i="1"/>
  <c r="AK69" i="1"/>
  <c r="AK71" i="1"/>
  <c r="AQ71" i="1"/>
  <c r="AK72" i="1"/>
  <c r="AQ72" i="1"/>
  <c r="AA73" i="1"/>
  <c r="AB73" i="1" s="1"/>
  <c r="Z73" i="1"/>
  <c r="AK75" i="1"/>
  <c r="AQ75" i="1"/>
  <c r="AK76" i="1"/>
  <c r="AQ76" i="1"/>
  <c r="AK77" i="1"/>
  <c r="AQ77" i="1"/>
  <c r="AK83" i="1"/>
  <c r="AQ83" i="1"/>
  <c r="AA100" i="1"/>
  <c r="AB100" i="1" s="1"/>
  <c r="Z100" i="1"/>
  <c r="AK122" i="1"/>
  <c r="AQ122" i="1"/>
  <c r="AA123" i="1"/>
  <c r="AB123" i="1" s="1"/>
  <c r="Z123" i="1"/>
  <c r="AK79" i="1"/>
  <c r="AQ79" i="1"/>
  <c r="AK95" i="1"/>
  <c r="AQ95" i="1"/>
  <c r="AK118" i="1"/>
  <c r="AQ118" i="1"/>
  <c r="AK44" i="1"/>
  <c r="AA45" i="1"/>
  <c r="AB45" i="1" s="1"/>
  <c r="AK52" i="1"/>
  <c r="AA53" i="1"/>
  <c r="AB53" i="1" s="1"/>
  <c r="Z58" i="1"/>
  <c r="AA59" i="1"/>
  <c r="AB59" i="1" s="1"/>
  <c r="AQ59" i="1"/>
  <c r="AK80" i="1"/>
  <c r="AQ80" i="1"/>
  <c r="AK106" i="1"/>
  <c r="AQ106" i="1"/>
  <c r="AK120" i="1"/>
  <c r="AQ120" i="1"/>
  <c r="AQ131" i="1"/>
  <c r="AK131" i="1"/>
  <c r="AA86" i="1"/>
  <c r="AB86" i="1" s="1"/>
  <c r="Z86" i="1"/>
  <c r="AK87" i="1"/>
  <c r="AQ87" i="1"/>
  <c r="AA91" i="1"/>
  <c r="AB91" i="1" s="1"/>
  <c r="Z91" i="1"/>
  <c r="AK92" i="1"/>
  <c r="AQ92" i="1"/>
  <c r="AK97" i="1"/>
  <c r="AQ97" i="1"/>
  <c r="AA103" i="1"/>
  <c r="AB103" i="1" s="1"/>
  <c r="Z103" i="1"/>
  <c r="AK108" i="1"/>
  <c r="AQ108" i="1"/>
  <c r="AK121" i="1"/>
  <c r="AQ121" i="1"/>
  <c r="AK125" i="1"/>
  <c r="AQ125" i="1"/>
  <c r="AK126" i="1"/>
  <c r="AQ126" i="1"/>
  <c r="AA127" i="1"/>
  <c r="AB127" i="1" s="1"/>
  <c r="Z127" i="1"/>
  <c r="AA132" i="1"/>
  <c r="AB132" i="1" s="1"/>
  <c r="AK85" i="1"/>
  <c r="AA90" i="1"/>
  <c r="AB90" i="1" s="1"/>
  <c r="Z90" i="1"/>
  <c r="AK90" i="1"/>
  <c r="AA95" i="1"/>
  <c r="AB95" i="1" s="1"/>
  <c r="Z95" i="1"/>
  <c r="AK96" i="1"/>
  <c r="AQ96" i="1"/>
  <c r="AA106" i="1"/>
  <c r="AB106" i="1" s="1"/>
  <c r="Z106" i="1"/>
  <c r="AK107" i="1"/>
  <c r="AQ107" i="1"/>
  <c r="AK129" i="1"/>
  <c r="AQ129" i="1"/>
  <c r="AK130" i="1"/>
  <c r="AQ130" i="1"/>
  <c r="AA131" i="1"/>
  <c r="AB131" i="1" s="1"/>
  <c r="Z131" i="1"/>
  <c r="AK84" i="1"/>
  <c r="AA85" i="1"/>
  <c r="AB85" i="1" s="1"/>
  <c r="Z89" i="1"/>
  <c r="AK89" i="1"/>
  <c r="Z94" i="1"/>
  <c r="AK94" i="1"/>
  <c r="AA99" i="1"/>
  <c r="AB99" i="1" s="1"/>
  <c r="Z99" i="1"/>
  <c r="Z105" i="1"/>
  <c r="AK105" i="1"/>
  <c r="AA110" i="1"/>
  <c r="AB110" i="1" s="1"/>
  <c r="Z110" i="1"/>
  <c r="AK111" i="1"/>
  <c r="AQ111" i="1"/>
  <c r="AA114" i="1"/>
  <c r="AB114" i="1" s="1"/>
  <c r="Z114" i="1"/>
  <c r="AK115" i="1"/>
  <c r="AQ115" i="1"/>
  <c r="AK119" i="1"/>
  <c r="AA120" i="1"/>
  <c r="AB120" i="1" s="1"/>
  <c r="AK123" i="1"/>
  <c r="AA124" i="1"/>
  <c r="AB124" i="1" s="1"/>
</calcChain>
</file>

<file path=xl/sharedStrings.xml><?xml version="1.0" encoding="utf-8"?>
<sst xmlns="http://schemas.openxmlformats.org/spreadsheetml/2006/main" count="704" uniqueCount="238">
  <si>
    <t>参考号</t>
  </si>
  <si>
    <t>新系统参考号</t>
  </si>
  <si>
    <t>全部按件号排序</t>
  </si>
  <si>
    <t>全部排序</t>
  </si>
  <si>
    <t>按件号排序</t>
  </si>
  <si>
    <t>SN</t>
  </si>
  <si>
    <t>DSN</t>
  </si>
  <si>
    <t>机型</t>
  </si>
  <si>
    <t>件号</t>
  </si>
  <si>
    <t>描述</t>
  </si>
  <si>
    <t>D OF Q</t>
  </si>
  <si>
    <t>QTY</t>
  </si>
  <si>
    <t>订单数量</t>
  </si>
  <si>
    <r>
      <rPr>
        <b/>
        <sz val="10"/>
        <color theme="1"/>
        <rFont val="Arial"/>
        <family val="2"/>
      </rPr>
      <t>22(</t>
    </r>
    <r>
      <rPr>
        <b/>
        <sz val="10"/>
        <color theme="1"/>
        <rFont val="宋体"/>
        <charset val="134"/>
      </rPr>
      <t>不含税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</si>
  <si>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26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</si>
  <si>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Arial"/>
        <family val="2"/>
      </rPr>
      <t>43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</si>
  <si>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Arial"/>
        <family val="2"/>
      </rPr>
      <t>44</t>
    </r>
    <r>
      <rPr>
        <b/>
        <sz val="10"/>
        <color theme="1"/>
        <rFont val="宋体"/>
        <charset val="134"/>
      </rPr>
      <t>新</t>
    </r>
    <r>
      <rPr>
        <b/>
        <sz val="10"/>
        <color theme="1"/>
        <rFont val="Arial"/>
        <family val="2"/>
      </rPr>
      <t>(</t>
    </r>
    <r>
      <rPr>
        <b/>
        <sz val="10"/>
        <color theme="1"/>
        <rFont val="宋体"/>
        <charset val="134"/>
      </rPr>
      <t>含税</t>
    </r>
    <r>
      <rPr>
        <b/>
        <sz val="10"/>
        <color theme="1"/>
        <rFont val="Arial"/>
        <family val="2"/>
      </rPr>
      <t>)</t>
    </r>
  </si>
  <si>
    <r>
      <rPr>
        <b/>
        <sz val="10"/>
        <color theme="1"/>
        <rFont val="Arial"/>
        <family val="2"/>
      </rPr>
      <t>52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</si>
  <si>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Arial"/>
        <family val="2"/>
      </rPr>
      <t>58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</si>
  <si>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Arial"/>
        <family val="2"/>
      </rPr>
      <t>59</t>
    </r>
    <r>
      <rPr>
        <b/>
        <sz val="10"/>
        <color theme="1"/>
        <rFont val="宋体"/>
        <charset val="134"/>
      </rPr>
      <t>新</t>
    </r>
  </si>
  <si>
    <r>
      <rPr>
        <b/>
        <sz val="10"/>
        <color theme="1"/>
        <rFont val="Arial"/>
        <family val="2"/>
      </rPr>
      <t>91</t>
    </r>
    <r>
      <rPr>
        <b/>
        <sz val="10"/>
        <color theme="1"/>
        <rFont val="宋体"/>
        <charset val="134"/>
      </rPr>
      <t>库存</t>
    </r>
  </si>
  <si>
    <t>备注</t>
  </si>
  <si>
    <t>最低</t>
  </si>
  <si>
    <t>最高</t>
  </si>
  <si>
    <r>
      <rPr>
        <sz val="10"/>
        <color theme="1"/>
        <rFont val="宋体"/>
        <charset val="134"/>
      </rPr>
      <t>最低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charset val="134"/>
      </rPr>
      <t>最高</t>
    </r>
  </si>
  <si>
    <t>差价</t>
  </si>
  <si>
    <t>差价总和</t>
  </si>
  <si>
    <t>利润率</t>
  </si>
  <si>
    <t>报价</t>
  </si>
  <si>
    <t>K利润率</t>
  </si>
  <si>
    <t>K报价</t>
  </si>
  <si>
    <t>Remark</t>
  </si>
  <si>
    <t>报价两位数</t>
  </si>
  <si>
    <t>确定供应商</t>
  </si>
  <si>
    <t>确定单价</t>
  </si>
  <si>
    <t>合计</t>
  </si>
  <si>
    <t>原供应商价格差</t>
  </si>
  <si>
    <t>4017116-21721</t>
  </si>
  <si>
    <t>6A4-27B-72x6</t>
  </si>
  <si>
    <t>SEAL RING</t>
  </si>
  <si>
    <t>EA</t>
  </si>
  <si>
    <t>6A4-27E-12x3</t>
  </si>
  <si>
    <t>SEALING RING</t>
  </si>
  <si>
    <t>HB3-55-A1.2x9x35-II 230</t>
  </si>
  <si>
    <t>SPRING</t>
  </si>
  <si>
    <t>J7-5102-104</t>
  </si>
  <si>
    <t>BOLT</t>
  </si>
  <si>
    <t>J7L-0603-207</t>
  </si>
  <si>
    <t>J7L-4004-2</t>
  </si>
  <si>
    <t>NUT</t>
  </si>
  <si>
    <t>J7L-7600-310</t>
  </si>
  <si>
    <t>RUBBER PIPE</t>
  </si>
  <si>
    <t>J5-4901-55</t>
  </si>
  <si>
    <t>RUBBER BOWL</t>
  </si>
  <si>
    <t>J7-4902-43</t>
  </si>
  <si>
    <t>J7-4102-115</t>
  </si>
  <si>
    <t>J7-4102-316</t>
  </si>
  <si>
    <t>J7-4902-8</t>
  </si>
  <si>
    <t>J7-4100-224</t>
  </si>
  <si>
    <t>WASHER</t>
  </si>
  <si>
    <t>ZL44420A</t>
  </si>
  <si>
    <t>INSERTING PARTS ASSY:</t>
  </si>
  <si>
    <t>ZL44561A</t>
  </si>
  <si>
    <t>SEALING CAP</t>
  </si>
  <si>
    <t>YXF8-002</t>
  </si>
  <si>
    <t>YXF10-002</t>
  </si>
  <si>
    <t>34-72</t>
  </si>
  <si>
    <t>34-53</t>
  </si>
  <si>
    <t>YXF9-002</t>
  </si>
  <si>
    <t>Q/1A4-7-13.6</t>
  </si>
  <si>
    <t>6A4-27E-12x2.5</t>
  </si>
  <si>
    <t>6A4-27E-15x2.5</t>
  </si>
  <si>
    <t>Q/3A4-93J1-18</t>
  </si>
  <si>
    <t>SEAL</t>
  </si>
  <si>
    <t>Q/3A4-7J1-29.6</t>
  </si>
  <si>
    <t>YYF-16-00-2</t>
  </si>
  <si>
    <t>YYF-16-00-6</t>
  </si>
  <si>
    <t>YYF-18-00-2</t>
  </si>
  <si>
    <t>YYF-18-00-6</t>
  </si>
  <si>
    <t>Q/11D-06-58-1.8</t>
  </si>
  <si>
    <t>RUBBER  RING</t>
  </si>
  <si>
    <t>Q/34A-92-23</t>
  </si>
  <si>
    <t>RETAINING RING</t>
  </si>
  <si>
    <t>Q/34A-92-24</t>
  </si>
  <si>
    <t>A21-12.4x2.6J1</t>
  </si>
  <si>
    <t>A21-19.5x2.8J6</t>
  </si>
  <si>
    <t>5860-JxC103-6</t>
  </si>
  <si>
    <t>RUBBER SEAL RING</t>
  </si>
  <si>
    <t>J7L-6107-70</t>
  </si>
  <si>
    <t>ACCESS COVER SULPHURATED</t>
  </si>
  <si>
    <t>QXF25-00-4</t>
  </si>
  <si>
    <t>KJY8A-00-4</t>
  </si>
  <si>
    <t>MEMBRANE</t>
  </si>
  <si>
    <t>KJY8A-00-15</t>
  </si>
  <si>
    <t>GASKET</t>
  </si>
  <si>
    <t>KJY5-30-2</t>
  </si>
  <si>
    <t xml:space="preserve">MEMBRANE </t>
  </si>
  <si>
    <t>A23-24x18.2-J1</t>
  </si>
  <si>
    <t>HB1-521GD-8x14x1</t>
  </si>
  <si>
    <r>
      <rPr>
        <sz val="10"/>
        <color indexed="8"/>
        <rFont val="Arial"/>
        <family val="2"/>
      </rPr>
      <t>A21-18.4x2.6J</t>
    </r>
    <r>
      <rPr>
        <vertAlign val="subscript"/>
        <sz val="10"/>
        <color indexed="8"/>
        <rFont val="Arial"/>
        <family val="2"/>
      </rPr>
      <t>0</t>
    </r>
  </si>
  <si>
    <t>Q/3D149-8.7x2.3-A-45°</t>
  </si>
  <si>
    <t>RUBBER RING</t>
  </si>
  <si>
    <t>KJY-19-1003</t>
  </si>
  <si>
    <t>6A3-77-2x15x75-1</t>
  </si>
  <si>
    <t>M4x6GB71.45.Zn.D</t>
  </si>
  <si>
    <t>TIGHTENING SCREW</t>
  </si>
  <si>
    <t>J7-5505-491</t>
  </si>
  <si>
    <t xml:space="preserve">FILTER </t>
  </si>
  <si>
    <t>GB119-86B.2x10-Iia</t>
  </si>
  <si>
    <t>PIN BAR</t>
  </si>
  <si>
    <t>A23-17x10.8-J6</t>
  </si>
  <si>
    <t>A23-17x13-J6</t>
  </si>
  <si>
    <t>6A4-18-16</t>
  </si>
  <si>
    <t>J7L-0605-107</t>
  </si>
  <si>
    <t>DIAPHRAGM</t>
  </si>
  <si>
    <t>A21-6.8x1.7 J1</t>
  </si>
  <si>
    <t>A21-9.5x2-J0</t>
  </si>
  <si>
    <t>A21-12x2-J0</t>
  </si>
  <si>
    <t>A21-17.1x2.6-J0</t>
  </si>
  <si>
    <t>A21-18.4x2.6-J0</t>
  </si>
  <si>
    <t>HB1-521TD4x8x5</t>
  </si>
  <si>
    <t>1/8" DII  b</t>
  </si>
  <si>
    <t>STEEL BALL</t>
  </si>
  <si>
    <t>3/32"C  II b</t>
  </si>
  <si>
    <t>A21-17.5-1J6</t>
  </si>
  <si>
    <t>A21-17x1.5J6</t>
  </si>
  <si>
    <t>YDF-22-122</t>
  </si>
  <si>
    <t>1/16"A11(GB 308-64)</t>
  </si>
  <si>
    <t>KC</t>
  </si>
  <si>
    <t>YDF-22-107</t>
  </si>
  <si>
    <t>A21-3.7x1.9J6</t>
  </si>
  <si>
    <t>A21-10.8x2.5J6</t>
  </si>
  <si>
    <t>A21-8.5x1.7J7</t>
  </si>
  <si>
    <t>A21-11.5x2J7</t>
  </si>
  <si>
    <t>A21-3.8x1.7J7H</t>
  </si>
  <si>
    <t>5/32"D1Vb</t>
  </si>
  <si>
    <t>CQ 431</t>
  </si>
  <si>
    <t xml:space="preserve">BRAKE RUBBER TIRE </t>
  </si>
  <si>
    <t>LS 16B-15</t>
  </si>
  <si>
    <t>LS16DH-52</t>
  </si>
  <si>
    <t>BUSH</t>
  </si>
  <si>
    <t>LS16DH-53</t>
  </si>
  <si>
    <t>SMALL SHAFT</t>
  </si>
  <si>
    <t>660x200</t>
  </si>
  <si>
    <t xml:space="preserve">TIRE </t>
  </si>
  <si>
    <r>
      <rPr>
        <sz val="10"/>
        <color theme="1"/>
        <rFont val="Arial"/>
        <family val="2"/>
      </rPr>
      <t>44</t>
    </r>
    <r>
      <rPr>
        <sz val="10"/>
        <color theme="1"/>
        <rFont val="宋体"/>
        <charset val="134"/>
      </rPr>
      <t>备注</t>
    </r>
    <r>
      <rPr>
        <sz val="10"/>
        <color theme="1"/>
        <rFont val="Arial"/>
        <family val="2"/>
      </rPr>
      <t>:(660X200T)</t>
    </r>
  </si>
  <si>
    <t>660X200T</t>
  </si>
  <si>
    <t>改价格</t>
  </si>
  <si>
    <t>201-7811-04</t>
  </si>
  <si>
    <t>FILTER PAPER</t>
  </si>
  <si>
    <t>LQ15C</t>
  </si>
  <si>
    <t>TURBO COOLER</t>
  </si>
  <si>
    <t>FS2A-316</t>
  </si>
  <si>
    <t>BRAKE SPRING</t>
  </si>
  <si>
    <t>FS1A-002</t>
  </si>
  <si>
    <t>SHAFT</t>
  </si>
  <si>
    <t>FS2A-005</t>
  </si>
  <si>
    <t>QS11-50</t>
  </si>
  <si>
    <t>SMALL DISCHARGE VALVE</t>
  </si>
  <si>
    <t>201-7815-00</t>
  </si>
  <si>
    <t>LOWER COVER</t>
  </si>
  <si>
    <t>YD16-07</t>
  </si>
  <si>
    <t>BOW SNAPED CLAMP</t>
  </si>
  <si>
    <t>FS1A-312Y</t>
  </si>
  <si>
    <t>SPECIAL SLEEVE</t>
  </si>
  <si>
    <t>FS1A-312Z</t>
  </si>
  <si>
    <t>HB1-521 GJ7x10x0.1</t>
  </si>
  <si>
    <t>LS12-80</t>
  </si>
  <si>
    <t>RETURN SPRING</t>
  </si>
  <si>
    <t>J7-6103-401</t>
  </si>
  <si>
    <t>FILTER PLATE</t>
  </si>
  <si>
    <t>HB1-521LB9x18x0.8</t>
  </si>
  <si>
    <t>5/16'' CIV (GB308-64)</t>
  </si>
  <si>
    <t>J711-6102-93</t>
  </si>
  <si>
    <t>J711-6102-94</t>
  </si>
  <si>
    <t>SLIDE BLOCK</t>
  </si>
  <si>
    <t>4GB859-76</t>
  </si>
  <si>
    <t>LIGHT SPRING WASHER</t>
  </si>
  <si>
    <r>
      <rPr>
        <sz val="10"/>
        <color theme="1"/>
        <rFont val="Arial"/>
        <family val="2"/>
      </rPr>
      <t>91</t>
    </r>
    <r>
      <rPr>
        <sz val="10"/>
        <color theme="1"/>
        <rFont val="宋体"/>
        <charset val="134"/>
      </rPr>
      <t>库存</t>
    </r>
    <r>
      <rPr>
        <sz val="10"/>
        <color theme="1"/>
        <rFont val="Arial"/>
        <family val="2"/>
      </rPr>
      <t>:(3840ea)</t>
    </r>
  </si>
  <si>
    <t>HB1-521 LB6x12x0.5</t>
  </si>
  <si>
    <t>6GB859-76</t>
  </si>
  <si>
    <t>SPRING WASHER</t>
  </si>
  <si>
    <r>
      <rPr>
        <sz val="10"/>
        <color theme="1"/>
        <rFont val="Arial"/>
        <family val="2"/>
      </rPr>
      <t>91</t>
    </r>
    <r>
      <rPr>
        <sz val="10"/>
        <color theme="1"/>
        <rFont val="宋体"/>
        <charset val="134"/>
      </rPr>
      <t>库存</t>
    </r>
    <r>
      <rPr>
        <sz val="10"/>
        <color theme="1"/>
        <rFont val="Arial"/>
        <family val="2"/>
      </rPr>
      <t>:(10006ea)</t>
    </r>
  </si>
  <si>
    <t>J7-2053-437</t>
  </si>
  <si>
    <t>J7-2053-435</t>
  </si>
  <si>
    <t>RUBBER WASHER</t>
  </si>
  <si>
    <t>RDJI(0.75A)</t>
  </si>
  <si>
    <t>AC115V400HZ FUSE</t>
  </si>
  <si>
    <t>RDJI(0.5A)</t>
  </si>
  <si>
    <t>HB3-2x15x32-1</t>
  </si>
  <si>
    <t>HB1-703G5x12x10</t>
  </si>
  <si>
    <t>PIN</t>
  </si>
  <si>
    <t>HB4-53-83</t>
  </si>
  <si>
    <t>LEAD SEALING</t>
  </si>
  <si>
    <t>2x12GB911-76</t>
  </si>
  <si>
    <t>SPLIT PIN</t>
  </si>
  <si>
    <t>JKB-53B</t>
  </si>
  <si>
    <t>TACTICAL RELEASE RELAY</t>
  </si>
  <si>
    <t>Rx24-20W-1Ω</t>
  </si>
  <si>
    <t>RESISTOR</t>
  </si>
  <si>
    <t>HB6316-2.5x10</t>
  </si>
  <si>
    <t>RIVET</t>
  </si>
  <si>
    <t>HB6320-5x8</t>
  </si>
  <si>
    <t>HB6320-5x10</t>
  </si>
  <si>
    <t>GB975-86-5x8-18A</t>
  </si>
  <si>
    <t>GB975-86-5x10-18A</t>
  </si>
  <si>
    <t>6A1-217-2.6x6</t>
  </si>
  <si>
    <t>6A1-208-2.6x9</t>
  </si>
  <si>
    <t>HB6309-2.5x15</t>
  </si>
  <si>
    <t>90° COUNTER SUNK RIVET</t>
  </si>
  <si>
    <t>HB6308-2.5x26</t>
  </si>
  <si>
    <t>FIXING RIVET</t>
  </si>
  <si>
    <t>J7-6409-711</t>
  </si>
  <si>
    <t>SPECIAL BOLT</t>
  </si>
  <si>
    <t>6A1-49-M4</t>
  </si>
  <si>
    <t>6A1-24-M4</t>
  </si>
  <si>
    <t>ANCHOR NUT</t>
  </si>
  <si>
    <t>HB1-521-GB4-14x1.5</t>
  </si>
  <si>
    <t>HB1-202-M4x10</t>
  </si>
  <si>
    <t>SCREW</t>
  </si>
  <si>
    <t>HB1-202-M4x14</t>
  </si>
  <si>
    <t>SPECIAL END</t>
  </si>
  <si>
    <t>LF2M G 8x1</t>
  </si>
  <si>
    <t>AUMINIUM PIPE</t>
  </si>
  <si>
    <t>KG</t>
  </si>
  <si>
    <t>回复客户明细</t>
  </si>
  <si>
    <t>Confirm OK.</t>
  </si>
  <si>
    <t>Price confirm OK, offer P/N:660x200T as per our quotation, please verify.</t>
  </si>
  <si>
    <t>供应商预报价部分</t>
  </si>
  <si>
    <t>客户预报价部分</t>
  </si>
  <si>
    <t>供应商预订单部分</t>
  </si>
  <si>
    <t>下载表格帮忙计算出来的</t>
  </si>
  <si>
    <t>预订单基本资料部分</t>
  </si>
  <si>
    <t>在客户预订单下载“已完成供应商预订单”的表格时，客户预报价部分可简化为</t>
  </si>
  <si>
    <t>1. “最低”，“最高”，“最低/最高”，“差价”，“差价总和”几栏去掉</t>
  </si>
  <si>
    <t>3. 同供应商预订单下载表格一样，增加“报价选用的供应商”和“报价选用的单价”两栏</t>
  </si>
  <si>
    <t>2. 保留“利润率”，“报价”，“报价两位”，“remark”，“佣金”栏（这个报价表当时是两个人报价，只需要保留一个报价栏即可）</t>
  </si>
  <si>
    <t>佣金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</si>
</sst>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#,##0.00_ "/>
    <numFmt numFmtId="177" formatCode="\¥#,##0.00_);[Red]\(\¥#,##0.00\)"/>
    <numFmt numFmtId="178" formatCode="&quot;US$&quot;#,##0.00_);[Red]\(&quot;US$&quot;#,##0.00\)"/>
  </numFmts>
  <fonts count="20" x14ac:knownFonts="1">
    <font>
      <sz val="11"/>
      <color theme="1"/>
      <name val="等线"/>
      <charset val="134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charset val="134"/>
    </font>
    <font>
      <sz val="10"/>
      <color indexed="8"/>
      <name val="Arial"/>
      <family val="2"/>
    </font>
    <font>
      <sz val="10"/>
      <color theme="1"/>
      <name val="宋体"/>
      <charset val="134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sz val="10"/>
      <color theme="1"/>
      <name val="宋体"/>
      <charset val="134"/>
    </font>
    <font>
      <sz val="11"/>
      <color indexed="8"/>
      <name val="Calibri"/>
      <family val="2"/>
    </font>
    <font>
      <sz val="12"/>
      <name val="宋体"/>
      <charset val="134"/>
    </font>
    <font>
      <vertAlign val="subscript"/>
      <sz val="10"/>
      <color indexed="8"/>
      <name val="Arial"/>
      <family val="2"/>
    </font>
    <font>
      <sz val="11"/>
      <color theme="1"/>
      <name val="等线"/>
      <family val="2"/>
      <scheme val="minor"/>
    </font>
    <font>
      <b/>
      <sz val="10"/>
      <color rgb="FFFF0000"/>
      <name val="Arial"/>
      <family val="2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2">
    <xf numFmtId="0" fontId="0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6" fillId="0" borderId="0"/>
    <xf numFmtId="0" fontId="14" fillId="0" borderId="0"/>
    <xf numFmtId="0" fontId="16" fillId="0" borderId="0"/>
    <xf numFmtId="43" fontId="16" fillId="0" borderId="0" applyFont="0" applyFill="0" applyBorder="0" applyAlignment="0" applyProtection="0">
      <alignment vertical="center"/>
    </xf>
  </cellStyleXfs>
  <cellXfs count="98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/>
    <xf numFmtId="0" fontId="1" fillId="3" borderId="0" xfId="0" applyFont="1" applyFill="1"/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1" fillId="2" borderId="0" xfId="0" applyFont="1" applyFill="1"/>
    <xf numFmtId="9" fontId="1" fillId="0" borderId="0" xfId="0" applyNumberFormat="1" applyFont="1"/>
    <xf numFmtId="178" fontId="1" fillId="0" borderId="0" xfId="0" applyNumberFormat="1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0" borderId="1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6" borderId="1" xfId="0" applyFont="1" applyFill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5" fillId="0" borderId="1" xfId="1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2" fillId="4" borderId="1" xfId="19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5" fillId="4" borderId="1" xfId="16" applyFont="1" applyFill="1" applyBorder="1" applyAlignment="1">
      <alignment horizontal="center" vertical="center" wrapText="1"/>
    </xf>
    <xf numFmtId="176" fontId="2" fillId="4" borderId="1" xfId="19" applyNumberFormat="1" applyFont="1" applyFill="1" applyBorder="1" applyAlignment="1">
      <alignment horizontal="left" vertical="center"/>
    </xf>
    <xf numFmtId="0" fontId="5" fillId="4" borderId="1" xfId="16" applyFont="1" applyFill="1" applyBorder="1" applyAlignment="1">
      <alignment horizontal="left" vertical="center" wrapText="1"/>
    </xf>
    <xf numFmtId="176" fontId="2" fillId="3" borderId="1" xfId="19" applyNumberFormat="1" applyFont="1" applyFill="1" applyBorder="1" applyAlignment="1">
      <alignment vertical="center"/>
    </xf>
    <xf numFmtId="49" fontId="5" fillId="8" borderId="1" xfId="1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4" borderId="1" xfId="16" applyFont="1" applyFill="1" applyBorder="1" applyAlignment="1">
      <alignment horizontal="center" vertical="center" wrapText="1"/>
    </xf>
    <xf numFmtId="0" fontId="7" fillId="3" borderId="1" xfId="20" applyFont="1" applyFill="1" applyBorder="1" applyAlignment="1">
      <alignment horizontal="center" vertical="center" wrapText="1"/>
    </xf>
    <xf numFmtId="49" fontId="8" fillId="4" borderId="1" xfId="17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1" fillId="0" borderId="0" xfId="0" applyNumberFormat="1" applyFont="1"/>
    <xf numFmtId="0" fontId="7" fillId="4" borderId="1" xfId="20" applyFont="1" applyFill="1" applyBorder="1" applyAlignment="1">
      <alignment horizontal="center" vertical="center" wrapText="1"/>
    </xf>
    <xf numFmtId="49" fontId="8" fillId="3" borderId="1" xfId="17" applyNumberFormat="1" applyFont="1" applyFill="1" applyBorder="1" applyAlignment="1">
      <alignment horizontal="center" vertical="center" wrapText="1"/>
    </xf>
    <xf numFmtId="0" fontId="1" fillId="4" borderId="1" xfId="16" applyFont="1" applyFill="1" applyBorder="1" applyAlignment="1">
      <alignment horizontal="left" vertical="center" wrapText="1"/>
    </xf>
    <xf numFmtId="0" fontId="1" fillId="3" borderId="1" xfId="20" applyFont="1" applyFill="1" applyBorder="1" applyAlignment="1">
      <alignment horizontal="left" vertical="center" wrapText="1"/>
    </xf>
    <xf numFmtId="49" fontId="5" fillId="4" borderId="1" xfId="17" applyNumberFormat="1" applyFont="1" applyFill="1" applyBorder="1" applyAlignment="1">
      <alignment horizontal="left" vertical="center" wrapText="1"/>
    </xf>
    <xf numFmtId="49" fontId="8" fillId="4" borderId="1" xfId="17" applyNumberFormat="1" applyFont="1" applyFill="1" applyBorder="1" applyAlignment="1">
      <alignment horizontal="left" vertical="center" wrapText="1"/>
    </xf>
    <xf numFmtId="0" fontId="5" fillId="4" borderId="1" xfId="17" applyNumberFormat="1" applyFont="1" applyFill="1" applyBorder="1" applyAlignment="1">
      <alignment horizontal="left" vertical="center" wrapText="1"/>
    </xf>
    <xf numFmtId="0" fontId="8" fillId="4" borderId="1" xfId="17" applyNumberFormat="1" applyFont="1" applyFill="1" applyBorder="1" applyAlignment="1">
      <alignment horizontal="center" vertical="center" wrapText="1"/>
    </xf>
    <xf numFmtId="0" fontId="1" fillId="4" borderId="1" xfId="20" applyFont="1" applyFill="1" applyBorder="1" applyAlignment="1">
      <alignment horizontal="left" vertical="center" wrapText="1"/>
    </xf>
    <xf numFmtId="176" fontId="2" fillId="3" borderId="1" xfId="19" applyNumberFormat="1" applyFont="1" applyFill="1" applyBorder="1" applyAlignment="1">
      <alignment horizontal="left" vertical="center"/>
    </xf>
    <xf numFmtId="49" fontId="5" fillId="3" borderId="1" xfId="17" applyNumberFormat="1" applyFont="1" applyFill="1" applyBorder="1" applyAlignment="1">
      <alignment horizontal="left" vertical="center" wrapText="1"/>
    </xf>
    <xf numFmtId="0" fontId="1" fillId="3" borderId="1" xfId="16" applyFont="1" applyFill="1" applyBorder="1" applyAlignment="1">
      <alignment horizontal="center" vertical="center" wrapText="1"/>
    </xf>
    <xf numFmtId="0" fontId="1" fillId="3" borderId="1" xfId="16" applyFont="1" applyFill="1" applyBorder="1" applyAlignment="1">
      <alignment horizontal="left" vertical="center" wrapText="1"/>
    </xf>
    <xf numFmtId="9" fontId="1" fillId="0" borderId="0" xfId="0" applyNumberFormat="1" applyFont="1" applyAlignment="1">
      <alignment vertical="center"/>
    </xf>
    <xf numFmtId="9" fontId="6" fillId="0" borderId="0" xfId="0" applyNumberFormat="1" applyFont="1" applyAlignment="1">
      <alignment vertical="center"/>
    </xf>
    <xf numFmtId="178" fontId="6" fillId="0" borderId="0" xfId="0" applyNumberFormat="1" applyFont="1" applyAlignment="1">
      <alignment vertical="center"/>
    </xf>
    <xf numFmtId="9" fontId="1" fillId="0" borderId="0" xfId="0" applyNumberFormat="1" applyFont="1" applyAlignment="1">
      <alignment vertical="center" wrapText="1"/>
    </xf>
    <xf numFmtId="176" fontId="1" fillId="0" borderId="0" xfId="0" applyNumberFormat="1" applyFont="1"/>
    <xf numFmtId="9" fontId="0" fillId="0" borderId="0" xfId="0" applyNumberFormat="1"/>
    <xf numFmtId="178" fontId="1" fillId="0" borderId="0" xfId="0" applyNumberFormat="1" applyFont="1" applyAlignment="1">
      <alignment vertical="center"/>
    </xf>
    <xf numFmtId="178" fontId="1" fillId="6" borderId="0" xfId="0" applyNumberFormat="1" applyFont="1" applyFill="1"/>
    <xf numFmtId="178" fontId="1" fillId="9" borderId="0" xfId="0" applyNumberFormat="1" applyFont="1" applyFill="1"/>
    <xf numFmtId="9" fontId="1" fillId="0" borderId="0" xfId="0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177" fontId="9" fillId="0" borderId="0" xfId="0" applyNumberFormat="1" applyFont="1"/>
    <xf numFmtId="0" fontId="9" fillId="0" borderId="0" xfId="0" applyFont="1"/>
    <xf numFmtId="177" fontId="0" fillId="0" borderId="0" xfId="0" applyNumberFormat="1"/>
    <xf numFmtId="0" fontId="1" fillId="0" borderId="0" xfId="0" applyFont="1" applyFill="1" applyAlignment="1">
      <alignment vertical="center"/>
    </xf>
    <xf numFmtId="177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8" borderId="1" xfId="0" applyNumberFormat="1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176" fontId="10" fillId="4" borderId="1" xfId="19" applyNumberFormat="1" applyFont="1" applyFill="1" applyBorder="1" applyAlignment="1">
      <alignment vertical="center"/>
    </xf>
    <xf numFmtId="49" fontId="8" fillId="4" borderId="1" xfId="17" applyNumberFormat="1" applyFont="1" applyFill="1" applyBorder="1" applyAlignment="1">
      <alignment horizontal="right" vertical="center" wrapText="1"/>
    </xf>
    <xf numFmtId="9" fontId="1" fillId="2" borderId="0" xfId="0" applyNumberFormat="1" applyFont="1" applyFill="1"/>
    <xf numFmtId="0" fontId="11" fillId="0" borderId="0" xfId="0" applyFont="1" applyFill="1"/>
    <xf numFmtId="9" fontId="1" fillId="2" borderId="0" xfId="0" applyNumberFormat="1" applyFont="1" applyFill="1" applyAlignment="1">
      <alignment vertical="center"/>
    </xf>
    <xf numFmtId="0" fontId="9" fillId="2" borderId="0" xfId="0" applyFont="1" applyFill="1"/>
    <xf numFmtId="177" fontId="9" fillId="2" borderId="0" xfId="0" applyNumberFormat="1" applyFont="1" applyFill="1"/>
    <xf numFmtId="0" fontId="12" fillId="0" borderId="0" xfId="0" applyFont="1" applyAlignment="1">
      <alignment vertical="center"/>
    </xf>
    <xf numFmtId="177" fontId="9" fillId="2" borderId="0" xfId="0" applyNumberFormat="1" applyFont="1" applyFill="1" applyAlignment="1">
      <alignment vertical="center"/>
    </xf>
    <xf numFmtId="0" fontId="9" fillId="2" borderId="0" xfId="0" applyFont="1" applyFill="1" applyAlignment="1">
      <alignment vertical="center"/>
    </xf>
    <xf numFmtId="49" fontId="8" fillId="3" borderId="1" xfId="17" applyNumberFormat="1" applyFont="1" applyFill="1" applyBorder="1" applyAlignment="1">
      <alignment horizontal="left" vertical="center" wrapText="1"/>
    </xf>
    <xf numFmtId="0" fontId="17" fillId="0" borderId="0" xfId="0" applyFont="1"/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9" fillId="0" borderId="0" xfId="0" applyFont="1" applyAlignment="1">
      <alignment vertical="center"/>
    </xf>
  </cellXfs>
  <cellStyles count="22">
    <cellStyle name="Normal 10" xfId="5"/>
    <cellStyle name="Normal 11" xfId="3"/>
    <cellStyle name="Normal 12" xfId="2"/>
    <cellStyle name="Normal 13" xfId="6"/>
    <cellStyle name="Normal 14" xfId="9"/>
    <cellStyle name="Normal 15" xfId="11"/>
    <cellStyle name="Normal 16" xfId="1"/>
    <cellStyle name="Normal 17" xfId="13"/>
    <cellStyle name="Normal 18" xfId="7"/>
    <cellStyle name="Normal 19" xfId="14"/>
    <cellStyle name="Normal 20" xfId="12"/>
    <cellStyle name="Normal 9" xfId="15"/>
    <cellStyle name="Normal_A-5 (6)" xfId="4"/>
    <cellStyle name="Normal_F-7 IIK(AIRFRAME)" xfId="10"/>
    <cellStyle name="常规" xfId="0" builtinId="0"/>
    <cellStyle name="常规 2" xfId="16"/>
    <cellStyle name="常规 2 2" xfId="8"/>
    <cellStyle name="常规 3" xfId="17"/>
    <cellStyle name="常规 4" xfId="18"/>
    <cellStyle name="常规 4 2" xfId="19"/>
    <cellStyle name="常规 5" xfId="20"/>
    <cellStyle name="千位分隔 2" xfId="21"/>
  </cellStyles>
  <dxfs count="0"/>
  <tableStyles count="0" defaultTableStyle="TableStyleMedium2"/>
  <colors>
    <mruColors>
      <color rgb="FFFF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104775</xdr:colOff>
      <xdr:row>132</xdr:row>
      <xdr:rowOff>0</xdr:rowOff>
    </xdr:from>
    <xdr:ext cx="187144" cy="32555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481580" y="25565100"/>
          <a:ext cx="186690" cy="3251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104775</xdr:colOff>
      <xdr:row>132</xdr:row>
      <xdr:rowOff>0</xdr:rowOff>
    </xdr:from>
    <xdr:ext cx="187144" cy="32555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481580" y="25565100"/>
          <a:ext cx="186690" cy="3251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150495</xdr:colOff>
      <xdr:row>132</xdr:row>
      <xdr:rowOff>0</xdr:rowOff>
    </xdr:from>
    <xdr:ext cx="196501" cy="32555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527300" y="25565100"/>
          <a:ext cx="196215" cy="3251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150495</xdr:colOff>
      <xdr:row>132</xdr:row>
      <xdr:rowOff>0</xdr:rowOff>
    </xdr:from>
    <xdr:ext cx="196501" cy="32555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527300" y="25565100"/>
          <a:ext cx="196215" cy="3251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9</xdr:col>
      <xdr:colOff>0</xdr:colOff>
      <xdr:row>132</xdr:row>
      <xdr:rowOff>0</xdr:rowOff>
    </xdr:from>
    <xdr:ext cx="223622" cy="324090"/>
    <xdr:sp macro="" textlink="">
      <xdr:nvSpPr>
        <xdr:cNvPr id="6" name="TextBox 1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09390" y="25565100"/>
          <a:ext cx="223520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9</xdr:col>
      <xdr:colOff>0</xdr:colOff>
      <xdr:row>132</xdr:row>
      <xdr:rowOff>0</xdr:rowOff>
    </xdr:from>
    <xdr:ext cx="223622" cy="324090"/>
    <xdr:sp macro="" textlink="">
      <xdr:nvSpPr>
        <xdr:cNvPr id="7" name="TextBox 9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09390" y="25565100"/>
          <a:ext cx="223520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9</xdr:col>
      <xdr:colOff>0</xdr:colOff>
      <xdr:row>132</xdr:row>
      <xdr:rowOff>0</xdr:rowOff>
    </xdr:from>
    <xdr:ext cx="223622" cy="324090"/>
    <xdr:sp macro="" textlink="">
      <xdr:nvSpPr>
        <xdr:cNvPr id="8" name="TextBox 9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09390" y="25565100"/>
          <a:ext cx="223520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9</xdr:col>
      <xdr:colOff>0</xdr:colOff>
      <xdr:row>132</xdr:row>
      <xdr:rowOff>0</xdr:rowOff>
    </xdr:from>
    <xdr:ext cx="223622" cy="324090"/>
    <xdr:sp macro="" textlink="">
      <xdr:nvSpPr>
        <xdr:cNvPr id="9" name="TextBox 9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009390" y="25565100"/>
          <a:ext cx="223520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9</xdr:col>
      <xdr:colOff>0</xdr:colOff>
      <xdr:row>132</xdr:row>
      <xdr:rowOff>0</xdr:rowOff>
    </xdr:from>
    <xdr:ext cx="223622" cy="324090"/>
    <xdr:sp macro="" textlink="">
      <xdr:nvSpPr>
        <xdr:cNvPr id="10" name="TextBox 16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4009390" y="25565100"/>
          <a:ext cx="223520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9</xdr:col>
      <xdr:colOff>0</xdr:colOff>
      <xdr:row>132</xdr:row>
      <xdr:rowOff>0</xdr:rowOff>
    </xdr:from>
    <xdr:ext cx="223622" cy="324090"/>
    <xdr:sp macro="" textlink="">
      <xdr:nvSpPr>
        <xdr:cNvPr id="11" name="TextBox 9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4009390" y="25565100"/>
          <a:ext cx="223520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9</xdr:col>
      <xdr:colOff>0</xdr:colOff>
      <xdr:row>132</xdr:row>
      <xdr:rowOff>0</xdr:rowOff>
    </xdr:from>
    <xdr:ext cx="223622" cy="324090"/>
    <xdr:sp macro="" textlink="">
      <xdr:nvSpPr>
        <xdr:cNvPr id="12" name="TextBox 9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4009390" y="25565100"/>
          <a:ext cx="223520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9</xdr:col>
      <xdr:colOff>0</xdr:colOff>
      <xdr:row>132</xdr:row>
      <xdr:rowOff>0</xdr:rowOff>
    </xdr:from>
    <xdr:ext cx="223622" cy="324090"/>
    <xdr:sp macro="" textlink="">
      <xdr:nvSpPr>
        <xdr:cNvPr id="13" name="TextBox 1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4009390" y="25565100"/>
          <a:ext cx="223520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9</xdr:col>
      <xdr:colOff>0</xdr:colOff>
      <xdr:row>132</xdr:row>
      <xdr:rowOff>0</xdr:rowOff>
    </xdr:from>
    <xdr:ext cx="223622" cy="324090"/>
    <xdr:sp macro="" textlink="">
      <xdr:nvSpPr>
        <xdr:cNvPr id="14" name="TextBox 9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4009390" y="25565100"/>
          <a:ext cx="223520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9</xdr:col>
      <xdr:colOff>0</xdr:colOff>
      <xdr:row>132</xdr:row>
      <xdr:rowOff>0</xdr:rowOff>
    </xdr:from>
    <xdr:ext cx="223622" cy="324090"/>
    <xdr:sp macro="" textlink="">
      <xdr:nvSpPr>
        <xdr:cNvPr id="15" name="TextBox 9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4009390" y="25565100"/>
          <a:ext cx="223520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9</xdr:col>
      <xdr:colOff>0</xdr:colOff>
      <xdr:row>132</xdr:row>
      <xdr:rowOff>0</xdr:rowOff>
    </xdr:from>
    <xdr:ext cx="223622" cy="324090"/>
    <xdr:sp macro="" textlink="">
      <xdr:nvSpPr>
        <xdr:cNvPr id="16" name="TextBox 9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4009390" y="25565100"/>
          <a:ext cx="223520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9</xdr:col>
      <xdr:colOff>0</xdr:colOff>
      <xdr:row>132</xdr:row>
      <xdr:rowOff>0</xdr:rowOff>
    </xdr:from>
    <xdr:ext cx="223622" cy="32409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4009390" y="25565100"/>
          <a:ext cx="223520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9</xdr:col>
      <xdr:colOff>0</xdr:colOff>
      <xdr:row>132</xdr:row>
      <xdr:rowOff>0</xdr:rowOff>
    </xdr:from>
    <xdr:ext cx="223622" cy="324090"/>
    <xdr:sp macro="" textlink="">
      <xdr:nvSpPr>
        <xdr:cNvPr id="18" name="TextBox 9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4009390" y="25565100"/>
          <a:ext cx="223520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9</xdr:col>
      <xdr:colOff>0</xdr:colOff>
      <xdr:row>132</xdr:row>
      <xdr:rowOff>0</xdr:rowOff>
    </xdr:from>
    <xdr:ext cx="223622" cy="324090"/>
    <xdr:sp macro="" textlink="">
      <xdr:nvSpPr>
        <xdr:cNvPr id="19" name="TextBox 9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4009390" y="25565100"/>
          <a:ext cx="223520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8</xdr:col>
      <xdr:colOff>104775</xdr:colOff>
      <xdr:row>132</xdr:row>
      <xdr:rowOff>0</xdr:rowOff>
    </xdr:from>
    <xdr:ext cx="187144" cy="325553"/>
    <xdr:sp macro="" textlink="">
      <xdr:nvSpPr>
        <xdr:cNvPr id="20" name="TextBox 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2481580" y="25565100"/>
          <a:ext cx="186690" cy="3251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104775</xdr:colOff>
      <xdr:row>132</xdr:row>
      <xdr:rowOff>0</xdr:rowOff>
    </xdr:from>
    <xdr:ext cx="187144" cy="325553"/>
    <xdr:sp macro="" textlink="">
      <xdr:nvSpPr>
        <xdr:cNvPr id="21" name="TextBox 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2481580" y="25565100"/>
          <a:ext cx="186690" cy="3251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150495</xdr:colOff>
      <xdr:row>132</xdr:row>
      <xdr:rowOff>0</xdr:rowOff>
    </xdr:from>
    <xdr:ext cx="196501" cy="325553"/>
    <xdr:sp macro="" textlink="">
      <xdr:nvSpPr>
        <xdr:cNvPr id="22" name="TextBox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2527300" y="25565100"/>
          <a:ext cx="196215" cy="3251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150495</xdr:colOff>
      <xdr:row>132</xdr:row>
      <xdr:rowOff>0</xdr:rowOff>
    </xdr:from>
    <xdr:ext cx="196501" cy="325553"/>
    <xdr:sp macro="" textlink="">
      <xdr:nvSpPr>
        <xdr:cNvPr id="23" name="TextBox 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2527300" y="25565100"/>
          <a:ext cx="196215" cy="3251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104775</xdr:colOff>
      <xdr:row>132</xdr:row>
      <xdr:rowOff>0</xdr:rowOff>
    </xdr:from>
    <xdr:ext cx="187144" cy="325553"/>
    <xdr:sp macro="" textlink="">
      <xdr:nvSpPr>
        <xdr:cNvPr id="24" name="TextBox 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2481580" y="25565100"/>
          <a:ext cx="186690" cy="3251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150495</xdr:colOff>
      <xdr:row>132</xdr:row>
      <xdr:rowOff>0</xdr:rowOff>
    </xdr:from>
    <xdr:ext cx="196501" cy="325553"/>
    <xdr:sp macro="" textlink="">
      <xdr:nvSpPr>
        <xdr:cNvPr id="26" name="TextBox 3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2527300" y="25565100"/>
          <a:ext cx="196215" cy="3251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150495</xdr:colOff>
      <xdr:row>132</xdr:row>
      <xdr:rowOff>0</xdr:rowOff>
    </xdr:from>
    <xdr:ext cx="196501" cy="325553"/>
    <xdr:sp macro="" textlink="">
      <xdr:nvSpPr>
        <xdr:cNvPr id="27" name="TextBox 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2527300" y="25565100"/>
          <a:ext cx="196215" cy="3251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38"/>
  <sheetViews>
    <sheetView tabSelected="1" topLeftCell="A19" zoomScale="85" zoomScaleNormal="85" workbookViewId="0">
      <selection activeCell="AN4" sqref="AN4"/>
    </sheetView>
  </sheetViews>
  <sheetFormatPr defaultColWidth="9" defaultRowHeight="13.2" x14ac:dyDescent="0.25"/>
  <cols>
    <col min="1" max="1" width="12.33203125" style="3" customWidth="1"/>
    <col min="2" max="2" width="4.44140625" style="3" hidden="1" customWidth="1"/>
    <col min="3" max="3" width="5.44140625" style="3" hidden="1" customWidth="1"/>
    <col min="4" max="5" width="5.6640625" style="3" hidden="1" customWidth="1"/>
    <col min="6" max="6" width="6" style="3" customWidth="1"/>
    <col min="7" max="7" width="5.44140625" style="3" customWidth="1"/>
    <col min="8" max="8" width="7.44140625" style="3" customWidth="1"/>
    <col min="9" max="9" width="21.44140625" style="3" customWidth="1"/>
    <col min="10" max="10" width="28.33203125" style="3" customWidth="1"/>
    <col min="11" max="11" width="4.6640625" style="3" customWidth="1"/>
    <col min="12" max="12" width="4.44140625" style="3" customWidth="1"/>
    <col min="13" max="13" width="4.44140625" style="4" customWidth="1"/>
    <col min="14" max="14" width="10" style="5" customWidth="1"/>
    <col min="15" max="15" width="18" style="6" customWidth="1"/>
    <col min="16" max="16" width="9.88671875" style="5" customWidth="1"/>
    <col min="17" max="17" width="9" style="5"/>
    <col min="18" max="18" width="9" style="3" customWidth="1"/>
    <col min="19" max="19" width="9.33203125" style="5" customWidth="1"/>
    <col min="20" max="20" width="11" style="5" customWidth="1"/>
    <col min="21" max="21" width="6.44140625" style="5" customWidth="1"/>
    <col min="22" max="22" width="9" style="7" customWidth="1"/>
    <col min="23" max="23" width="19.33203125" style="3" customWidth="1"/>
    <col min="24" max="24" width="14.88671875" style="3" hidden="1" customWidth="1"/>
    <col min="25" max="25" width="9" style="3" hidden="1" customWidth="1"/>
    <col min="26" max="26" width="8.6640625" style="8" hidden="1" customWidth="1"/>
    <col min="27" max="27" width="8.6640625" style="3" hidden="1" customWidth="1"/>
    <col min="28" max="28" width="9" style="3" hidden="1" customWidth="1"/>
    <col min="29" max="29" width="6.44140625" style="8" customWidth="1"/>
    <col min="30" max="30" width="13.109375" style="9" hidden="1" customWidth="1"/>
    <col min="31" max="31" width="5.109375" style="8" hidden="1" customWidth="1"/>
    <col min="32" max="32" width="0" style="3" hidden="1" customWidth="1"/>
    <col min="33" max="34" width="10.88671875" style="3" customWidth="1"/>
    <col min="35" max="35" width="13.33203125" style="3" customWidth="1"/>
    <col min="36" max="36" width="9.6640625" style="3" customWidth="1"/>
    <col min="37" max="37" width="9" style="3" customWidth="1"/>
    <col min="38" max="38" width="9" style="3"/>
    <col min="39" max="39" width="10.33203125" style="3" customWidth="1"/>
    <col min="40" max="40" width="9.88671875" style="3"/>
    <col min="41" max="41" width="9" style="3"/>
    <col min="42" max="42" width="10.5546875" style="3" customWidth="1"/>
    <col min="43" max="43" width="14.109375" style="3" customWidth="1"/>
    <col min="44" max="44" width="19.88671875" style="3" customWidth="1"/>
    <col min="45" max="16384" width="9" style="3"/>
  </cols>
  <sheetData>
    <row r="1" spans="1:50" x14ac:dyDescent="0.25">
      <c r="A1" s="92" t="s">
        <v>232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5" t="s">
        <v>228</v>
      </c>
      <c r="O1" s="95"/>
      <c r="P1" s="95"/>
      <c r="Q1" s="95"/>
      <c r="R1" s="95"/>
      <c r="S1" s="95"/>
      <c r="T1" s="95"/>
      <c r="U1" s="95"/>
      <c r="V1" s="95"/>
      <c r="W1" s="95"/>
      <c r="X1" s="92" t="s">
        <v>229</v>
      </c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 t="s">
        <v>230</v>
      </c>
      <c r="AM1" s="92"/>
      <c r="AN1" s="92"/>
      <c r="AO1" s="92"/>
      <c r="AP1" s="92" t="s">
        <v>231</v>
      </c>
      <c r="AQ1" s="92"/>
      <c r="AR1" s="92" t="s">
        <v>225</v>
      </c>
    </row>
    <row r="2" spans="1:50" x14ac:dyDescent="0.2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6"/>
      <c r="O2" s="96"/>
      <c r="P2" s="96"/>
      <c r="Q2" s="96"/>
      <c r="R2" s="96"/>
      <c r="S2" s="96"/>
      <c r="T2" s="96"/>
      <c r="U2" s="96"/>
      <c r="V2" s="96"/>
      <c r="W2" s="96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</row>
    <row r="3" spans="1:50" s="1" customFormat="1" ht="52.8" x14ac:dyDescent="0.25">
      <c r="A3" s="10" t="s">
        <v>0</v>
      </c>
      <c r="B3" s="10" t="s">
        <v>1</v>
      </c>
      <c r="C3" s="11" t="s">
        <v>2</v>
      </c>
      <c r="D3" s="11" t="s">
        <v>3</v>
      </c>
      <c r="E3" s="10" t="s">
        <v>4</v>
      </c>
      <c r="F3" s="12" t="s">
        <v>5</v>
      </c>
      <c r="G3" s="12" t="s">
        <v>6</v>
      </c>
      <c r="H3" s="12" t="s">
        <v>7</v>
      </c>
      <c r="I3" s="19" t="s">
        <v>8</v>
      </c>
      <c r="J3" s="19" t="s">
        <v>9</v>
      </c>
      <c r="K3" s="20" t="s">
        <v>10</v>
      </c>
      <c r="L3" s="20" t="s">
        <v>11</v>
      </c>
      <c r="M3" s="21" t="s">
        <v>12</v>
      </c>
      <c r="N3" s="22">
        <v>13</v>
      </c>
      <c r="O3" s="23" t="s">
        <v>13</v>
      </c>
      <c r="P3" s="22" t="s">
        <v>14</v>
      </c>
      <c r="Q3" s="22" t="s">
        <v>15</v>
      </c>
      <c r="R3" s="23" t="s">
        <v>16</v>
      </c>
      <c r="S3" s="22" t="s">
        <v>17</v>
      </c>
      <c r="T3" s="22" t="s">
        <v>18</v>
      </c>
      <c r="U3" s="22" t="s">
        <v>19</v>
      </c>
      <c r="V3" s="35" t="s">
        <v>20</v>
      </c>
      <c r="W3" s="36" t="s">
        <v>21</v>
      </c>
      <c r="X3" s="37" t="s">
        <v>22</v>
      </c>
      <c r="Y3" s="37" t="s">
        <v>23</v>
      </c>
      <c r="Z3" s="56" t="s">
        <v>24</v>
      </c>
      <c r="AA3" s="37" t="s">
        <v>25</v>
      </c>
      <c r="AB3" s="37" t="s">
        <v>26</v>
      </c>
      <c r="AC3" s="57" t="s">
        <v>27</v>
      </c>
      <c r="AD3" s="58" t="s">
        <v>28</v>
      </c>
      <c r="AE3" s="59" t="s">
        <v>29</v>
      </c>
      <c r="AF3" s="1" t="s">
        <v>30</v>
      </c>
      <c r="AG3" s="1" t="s">
        <v>31</v>
      </c>
      <c r="AH3" s="97" t="s">
        <v>237</v>
      </c>
      <c r="AI3" s="1" t="s">
        <v>28</v>
      </c>
      <c r="AJ3" s="1" t="s">
        <v>32</v>
      </c>
      <c r="AL3" s="37" t="s">
        <v>33</v>
      </c>
      <c r="AM3" s="37" t="s">
        <v>34</v>
      </c>
      <c r="AN3" s="37" t="s">
        <v>35</v>
      </c>
      <c r="AO3" s="37" t="s">
        <v>21</v>
      </c>
      <c r="AP3" s="37" t="s">
        <v>36</v>
      </c>
      <c r="AQ3" s="37" t="s">
        <v>27</v>
      </c>
      <c r="AR3" s="1" t="s">
        <v>225</v>
      </c>
    </row>
    <row r="4" spans="1:50" s="1" customFormat="1" ht="15" customHeight="1" x14ac:dyDescent="0.25">
      <c r="A4" s="13" t="s">
        <v>37</v>
      </c>
      <c r="B4" s="10"/>
      <c r="C4" s="14">
        <v>1796</v>
      </c>
      <c r="D4" s="15">
        <v>1498</v>
      </c>
      <c r="E4" s="10">
        <v>855</v>
      </c>
      <c r="F4" s="12">
        <v>872</v>
      </c>
      <c r="G4" s="16">
        <v>10</v>
      </c>
      <c r="H4" s="17">
        <v>17</v>
      </c>
      <c r="I4" s="24" t="s">
        <v>38</v>
      </c>
      <c r="J4" s="24" t="s">
        <v>39</v>
      </c>
      <c r="K4" s="25" t="s">
        <v>40</v>
      </c>
      <c r="L4" s="26">
        <v>2</v>
      </c>
      <c r="M4" s="27">
        <v>2</v>
      </c>
      <c r="N4" s="28"/>
      <c r="O4" s="29"/>
      <c r="P4" s="30"/>
      <c r="Q4" s="38"/>
      <c r="R4" s="38"/>
      <c r="S4" s="39">
        <v>28</v>
      </c>
      <c r="T4" s="28"/>
      <c r="U4" s="40"/>
      <c r="V4" s="41"/>
      <c r="W4" s="11"/>
      <c r="X4" s="42" t="e">
        <f>MIN(#REF!,N4,#REF!,O4,#REF!,#REF!,P4,#REF!,Q4,R4,#REF!,#REF!,#REF!,#REF!,S4,#REF!,#REF!,T4,U4,#REF!,#REF!)</f>
        <v>#REF!</v>
      </c>
      <c r="Y4" s="42" t="e">
        <f>MAX(#REF!,N4,#REF!,O4,#REF!,#REF!,P4,#REF!,Q4,R4,#REF!,#REF!,#REF!,#REF!,S4,#REF!,#REF!,T4,U4,#REF!,#REF!)</f>
        <v>#REF!</v>
      </c>
      <c r="Z4" s="8" t="e">
        <f t="shared" ref="Z4:Z67" si="0">X4/Y4</f>
        <v>#REF!</v>
      </c>
      <c r="AA4" s="60" t="e">
        <f t="shared" ref="AA4:AA67" si="1">Y4-X4</f>
        <v>#REF!</v>
      </c>
      <c r="AB4" s="3" t="e">
        <f t="shared" ref="AB4:AB67" si="2">AA4*L4</f>
        <v>#REF!</v>
      </c>
      <c r="AC4" s="56">
        <v>0.25</v>
      </c>
      <c r="AD4" s="9">
        <f t="shared" ref="AD4:AD17" si="3">S4/6.25/(1-AC4)</f>
        <v>5.9733333333333336</v>
      </c>
      <c r="AE4" s="56">
        <v>0.25</v>
      </c>
      <c r="AF4" s="1">
        <f t="shared" ref="AF4:AF11" si="4">S4/6.25/(1-AE4)</f>
        <v>5.9733333333333336</v>
      </c>
      <c r="AI4" s="3">
        <f t="shared" ref="AI4:AI20" si="5">AF4</f>
        <v>5.9733333333333336</v>
      </c>
      <c r="AJ4" s="1">
        <f t="shared" ref="AJ4:AJ56" si="6">ROUND(AI4,2)</f>
        <v>5.97</v>
      </c>
      <c r="AK4" s="1">
        <f t="shared" ref="AK4:AK56" si="7">AJ4*L4</f>
        <v>11.94</v>
      </c>
      <c r="AL4" s="66">
        <v>52</v>
      </c>
      <c r="AM4" s="67">
        <v>28</v>
      </c>
      <c r="AN4" s="67">
        <f>AM4*M4</f>
        <v>56</v>
      </c>
      <c r="AO4" s="66"/>
      <c r="AP4" s="1">
        <f>S4-AM4</f>
        <v>0</v>
      </c>
      <c r="AQ4" s="56">
        <f>1-AM4/6.45/AJ4</f>
        <v>0.27285003830522125</v>
      </c>
      <c r="AR4" s="1" t="s">
        <v>226</v>
      </c>
    </row>
    <row r="5" spans="1:50" s="1" customFormat="1" ht="12.75" customHeight="1" x14ac:dyDescent="0.25">
      <c r="A5" s="13" t="s">
        <v>37</v>
      </c>
      <c r="B5" s="10"/>
      <c r="C5" s="18">
        <v>1799</v>
      </c>
      <c r="D5" s="15">
        <v>1499</v>
      </c>
      <c r="E5" s="10">
        <v>858</v>
      </c>
      <c r="F5" s="12">
        <v>873</v>
      </c>
      <c r="G5" s="17">
        <v>11</v>
      </c>
      <c r="H5" s="17">
        <v>17</v>
      </c>
      <c r="I5" s="24" t="s">
        <v>41</v>
      </c>
      <c r="J5" s="24" t="s">
        <v>42</v>
      </c>
      <c r="K5" s="25" t="s">
        <v>40</v>
      </c>
      <c r="L5" s="26">
        <v>2</v>
      </c>
      <c r="M5" s="27">
        <v>4</v>
      </c>
      <c r="N5" s="28"/>
      <c r="O5" s="29"/>
      <c r="P5" s="30"/>
      <c r="Q5" s="38"/>
      <c r="R5" s="38"/>
      <c r="S5" s="43">
        <v>28</v>
      </c>
      <c r="T5" s="28"/>
      <c r="U5" s="44">
        <v>18</v>
      </c>
      <c r="V5" s="41"/>
      <c r="W5" s="11"/>
      <c r="X5" s="42" t="e">
        <f>MIN(#REF!,N5,#REF!,O5,#REF!,#REF!,P5,#REF!,Q5,R5,#REF!,#REF!,#REF!,#REF!,S5,#REF!,#REF!,T5,U5,#REF!,#REF!)</f>
        <v>#REF!</v>
      </c>
      <c r="Y5" s="42" t="e">
        <f>MAX(#REF!,N5,#REF!,O5,#REF!,#REF!,P5,#REF!,Q5,R5,#REF!,#REF!,#REF!,#REF!,S5,#REF!,#REF!,T5,U5,#REF!,#REF!)</f>
        <v>#REF!</v>
      </c>
      <c r="Z5" s="8" t="e">
        <f t="shared" si="0"/>
        <v>#REF!</v>
      </c>
      <c r="AA5" s="60" t="e">
        <f t="shared" si="1"/>
        <v>#REF!</v>
      </c>
      <c r="AB5" s="3" t="e">
        <f t="shared" si="2"/>
        <v>#REF!</v>
      </c>
      <c r="AC5" s="56">
        <v>0.25</v>
      </c>
      <c r="AD5" s="9">
        <f t="shared" si="3"/>
        <v>5.9733333333333336</v>
      </c>
      <c r="AE5" s="8">
        <v>0.33</v>
      </c>
      <c r="AF5" s="1">
        <f>U5/6.25/(1-AE5)</f>
        <v>4.2985074626865671</v>
      </c>
      <c r="AI5" s="3">
        <f t="shared" si="5"/>
        <v>4.2985074626865671</v>
      </c>
      <c r="AJ5" s="1">
        <f t="shared" si="6"/>
        <v>4.3</v>
      </c>
      <c r="AK5" s="1">
        <f t="shared" si="7"/>
        <v>8.6</v>
      </c>
      <c r="AL5" s="66">
        <v>59</v>
      </c>
      <c r="AM5" s="67">
        <v>18</v>
      </c>
      <c r="AN5" s="67">
        <f t="shared" ref="AN5:AN36" si="8">AM5*M5</f>
        <v>72</v>
      </c>
      <c r="AO5" s="66"/>
      <c r="AP5" s="1">
        <f>U5-AM5</f>
        <v>0</v>
      </c>
      <c r="AQ5" s="56">
        <f t="shared" ref="AQ5:AQ36" si="9">1-AM5/6.45/AJ5</f>
        <v>0.35100054083288257</v>
      </c>
      <c r="AR5" s="1" t="s">
        <v>226</v>
      </c>
    </row>
    <row r="6" spans="1:50" s="1" customFormat="1" ht="15" customHeight="1" x14ac:dyDescent="0.25">
      <c r="A6" s="13" t="s">
        <v>37</v>
      </c>
      <c r="B6" s="10"/>
      <c r="C6" s="18">
        <v>3583</v>
      </c>
      <c r="D6" s="15">
        <v>1512</v>
      </c>
      <c r="E6" s="10">
        <v>1557</v>
      </c>
      <c r="F6" s="12">
        <v>886</v>
      </c>
      <c r="G6" s="17">
        <v>24</v>
      </c>
      <c r="H6" s="17">
        <v>17</v>
      </c>
      <c r="I6" s="24" t="s">
        <v>43</v>
      </c>
      <c r="J6" s="24" t="s">
        <v>44</v>
      </c>
      <c r="K6" s="25" t="s">
        <v>40</v>
      </c>
      <c r="L6" s="26">
        <v>1</v>
      </c>
      <c r="M6" s="27">
        <v>1</v>
      </c>
      <c r="N6" s="31"/>
      <c r="O6" s="29"/>
      <c r="P6" s="32"/>
      <c r="Q6" s="45"/>
      <c r="R6" s="38"/>
      <c r="S6" s="46">
        <v>65</v>
      </c>
      <c r="T6" s="31"/>
      <c r="U6" s="47"/>
      <c r="V6" s="41"/>
      <c r="W6" s="11"/>
      <c r="X6" s="42" t="e">
        <f>MIN(#REF!,N6,#REF!,O6,#REF!,#REF!,P6,#REF!,Q6,R6,#REF!,#REF!,#REF!,#REF!,S6,#REF!,#REF!,T6,U6,#REF!,#REF!)</f>
        <v>#REF!</v>
      </c>
      <c r="Y6" s="42" t="e">
        <f>MAX(#REF!,N6,#REF!,O6,#REF!,#REF!,P6,#REF!,Q6,R6,#REF!,#REF!,#REF!,#REF!,S6,#REF!,#REF!,T6,U6,#REF!,#REF!)</f>
        <v>#REF!</v>
      </c>
      <c r="Z6" s="8" t="e">
        <f t="shared" si="0"/>
        <v>#REF!</v>
      </c>
      <c r="AA6" s="60" t="e">
        <f t="shared" si="1"/>
        <v>#REF!</v>
      </c>
      <c r="AB6" s="3" t="e">
        <f t="shared" si="2"/>
        <v>#REF!</v>
      </c>
      <c r="AC6" s="56"/>
      <c r="AD6" s="9">
        <f t="shared" si="3"/>
        <v>10.4</v>
      </c>
      <c r="AE6" s="56">
        <v>0.25</v>
      </c>
      <c r="AF6" s="1">
        <f t="shared" si="4"/>
        <v>13.866666666666667</v>
      </c>
      <c r="AI6" s="3">
        <f t="shared" si="5"/>
        <v>13.866666666666667</v>
      </c>
      <c r="AJ6" s="1">
        <f t="shared" si="6"/>
        <v>13.87</v>
      </c>
      <c r="AK6" s="1">
        <f t="shared" si="7"/>
        <v>13.87</v>
      </c>
      <c r="AL6" s="66">
        <v>52</v>
      </c>
      <c r="AM6" s="67">
        <v>65</v>
      </c>
      <c r="AN6" s="67">
        <f t="shared" si="8"/>
        <v>65</v>
      </c>
      <c r="AO6" s="66"/>
      <c r="AP6" s="1">
        <f t="shared" ref="AP6:AP11" si="10">S6-AM6</f>
        <v>0</v>
      </c>
      <c r="AQ6" s="56">
        <f t="shared" si="9"/>
        <v>0.27343047009048582</v>
      </c>
      <c r="AR6" s="1" t="s">
        <v>226</v>
      </c>
    </row>
    <row r="7" spans="1:50" s="1" customFormat="1" ht="12.75" customHeight="1" x14ac:dyDescent="0.25">
      <c r="A7" s="13" t="s">
        <v>37</v>
      </c>
      <c r="B7" s="10"/>
      <c r="C7" s="18">
        <v>4333</v>
      </c>
      <c r="D7" s="15">
        <v>1520</v>
      </c>
      <c r="E7" s="10">
        <v>1854</v>
      </c>
      <c r="F7" s="12">
        <v>894</v>
      </c>
      <c r="G7" s="17">
        <v>32</v>
      </c>
      <c r="H7" s="17">
        <v>17</v>
      </c>
      <c r="I7" s="24" t="s">
        <v>45</v>
      </c>
      <c r="J7" s="24" t="s">
        <v>46</v>
      </c>
      <c r="K7" s="25" t="s">
        <v>40</v>
      </c>
      <c r="L7" s="26">
        <v>1</v>
      </c>
      <c r="M7" s="27">
        <v>1</v>
      </c>
      <c r="N7" s="31"/>
      <c r="O7" s="29"/>
      <c r="P7" s="32"/>
      <c r="Q7" s="45"/>
      <c r="R7" s="38"/>
      <c r="S7" s="46">
        <v>85</v>
      </c>
      <c r="T7" s="31"/>
      <c r="U7" s="47"/>
      <c r="V7" s="41"/>
      <c r="W7" s="11"/>
      <c r="X7" s="42" t="e">
        <f>MIN(#REF!,N7,#REF!,O7,#REF!,#REF!,P7,#REF!,Q7,R7,#REF!,#REF!,#REF!,#REF!,S7,#REF!,#REF!,T7,U7,#REF!,#REF!)</f>
        <v>#REF!</v>
      </c>
      <c r="Y7" s="42" t="e">
        <f>MAX(#REF!,N7,#REF!,O7,#REF!,#REF!,P7,#REF!,Q7,R7,#REF!,#REF!,#REF!,#REF!,S7,#REF!,#REF!,T7,U7,#REF!,#REF!)</f>
        <v>#REF!</v>
      </c>
      <c r="Z7" s="8" t="e">
        <f t="shared" si="0"/>
        <v>#REF!</v>
      </c>
      <c r="AA7" s="60" t="e">
        <f t="shared" si="1"/>
        <v>#REF!</v>
      </c>
      <c r="AB7" s="3" t="e">
        <f t="shared" si="2"/>
        <v>#REF!</v>
      </c>
      <c r="AC7" s="8"/>
      <c r="AD7" s="9">
        <f t="shared" si="3"/>
        <v>13.6</v>
      </c>
      <c r="AE7" s="8">
        <v>0.25</v>
      </c>
      <c r="AF7" s="3">
        <f t="shared" si="4"/>
        <v>18.133333333333333</v>
      </c>
      <c r="AG7" s="3"/>
      <c r="AH7" s="3"/>
      <c r="AI7" s="3">
        <f t="shared" si="5"/>
        <v>18.133333333333333</v>
      </c>
      <c r="AJ7" s="1">
        <f t="shared" si="6"/>
        <v>18.13</v>
      </c>
      <c r="AK7" s="1">
        <f t="shared" si="7"/>
        <v>18.13</v>
      </c>
      <c r="AL7" s="66">
        <v>52</v>
      </c>
      <c r="AM7" s="68">
        <v>85</v>
      </c>
      <c r="AN7" s="67">
        <f t="shared" si="8"/>
        <v>85</v>
      </c>
      <c r="AO7" s="69"/>
      <c r="AP7" s="1">
        <f t="shared" si="10"/>
        <v>0</v>
      </c>
      <c r="AQ7" s="56">
        <f t="shared" si="9"/>
        <v>0.27312219671023652</v>
      </c>
      <c r="AR7" s="1" t="s">
        <v>226</v>
      </c>
      <c r="AS7" s="3"/>
      <c r="AT7" s="3"/>
      <c r="AU7" s="3"/>
      <c r="AV7" s="3"/>
      <c r="AW7" s="3"/>
      <c r="AX7" s="3"/>
    </row>
    <row r="8" spans="1:50" s="1" customFormat="1" ht="14.25" customHeight="1" x14ac:dyDescent="0.25">
      <c r="A8" s="13" t="s">
        <v>37</v>
      </c>
      <c r="B8" s="10"/>
      <c r="C8" s="14">
        <v>4594</v>
      </c>
      <c r="D8" s="15">
        <v>1526</v>
      </c>
      <c r="E8" s="10">
        <v>2115</v>
      </c>
      <c r="F8" s="12">
        <v>900</v>
      </c>
      <c r="G8" s="16">
        <v>38</v>
      </c>
      <c r="H8" s="17">
        <v>17</v>
      </c>
      <c r="I8" s="24" t="s">
        <v>47</v>
      </c>
      <c r="J8" s="24" t="s">
        <v>44</v>
      </c>
      <c r="K8" s="25" t="s">
        <v>40</v>
      </c>
      <c r="L8" s="26">
        <v>1</v>
      </c>
      <c r="M8" s="27">
        <v>1</v>
      </c>
      <c r="N8" s="31"/>
      <c r="O8" s="29"/>
      <c r="P8" s="32"/>
      <c r="Q8" s="45"/>
      <c r="R8" s="38"/>
      <c r="S8" s="46">
        <v>85</v>
      </c>
      <c r="T8" s="31"/>
      <c r="U8" s="47"/>
      <c r="V8" s="41"/>
      <c r="W8" s="11"/>
      <c r="X8" s="42" t="e">
        <f>MIN(#REF!,N8,#REF!,O8,#REF!,#REF!,P8,#REF!,Q8,R8,#REF!,#REF!,#REF!,#REF!,S8,#REF!,#REF!,T8,U8,#REF!,#REF!)</f>
        <v>#REF!</v>
      </c>
      <c r="Y8" s="42" t="e">
        <f>MAX(#REF!,N8,#REF!,O8,#REF!,#REF!,P8,#REF!,Q8,R8,#REF!,#REF!,#REF!,#REF!,S8,#REF!,#REF!,T8,U8,#REF!,#REF!)</f>
        <v>#REF!</v>
      </c>
      <c r="Z8" s="8" t="e">
        <f t="shared" si="0"/>
        <v>#REF!</v>
      </c>
      <c r="AA8" s="60" t="e">
        <f t="shared" si="1"/>
        <v>#REF!</v>
      </c>
      <c r="AB8" s="3" t="e">
        <f t="shared" si="2"/>
        <v>#REF!</v>
      </c>
      <c r="AC8" s="8"/>
      <c r="AD8" s="9">
        <f t="shared" si="3"/>
        <v>13.6</v>
      </c>
      <c r="AE8" s="8">
        <v>0.25</v>
      </c>
      <c r="AF8" s="3">
        <f t="shared" si="4"/>
        <v>18.133333333333333</v>
      </c>
      <c r="AG8" s="3"/>
      <c r="AH8" s="3"/>
      <c r="AI8" s="3">
        <f t="shared" si="5"/>
        <v>18.133333333333333</v>
      </c>
      <c r="AJ8" s="1">
        <f t="shared" si="6"/>
        <v>18.13</v>
      </c>
      <c r="AK8" s="1">
        <f t="shared" si="7"/>
        <v>18.13</v>
      </c>
      <c r="AL8" s="66">
        <v>52</v>
      </c>
      <c r="AM8" s="68">
        <v>85</v>
      </c>
      <c r="AN8" s="67">
        <f t="shared" si="8"/>
        <v>85</v>
      </c>
      <c r="AO8" s="69"/>
      <c r="AP8" s="1">
        <f t="shared" si="10"/>
        <v>0</v>
      </c>
      <c r="AQ8" s="56">
        <f t="shared" si="9"/>
        <v>0.27312219671023652</v>
      </c>
      <c r="AR8" s="1" t="s">
        <v>226</v>
      </c>
      <c r="AS8" s="3"/>
      <c r="AT8" s="3"/>
      <c r="AU8" s="3"/>
      <c r="AV8" s="3"/>
      <c r="AW8" s="3"/>
      <c r="AX8" s="3"/>
    </row>
    <row r="9" spans="1:50" s="1" customFormat="1" ht="14.25" customHeight="1" x14ac:dyDescent="0.25">
      <c r="A9" s="13" t="s">
        <v>37</v>
      </c>
      <c r="B9" s="10"/>
      <c r="C9" s="14">
        <v>4612</v>
      </c>
      <c r="D9" s="15">
        <v>1529</v>
      </c>
      <c r="E9" s="10">
        <v>2133</v>
      </c>
      <c r="F9" s="12">
        <v>903</v>
      </c>
      <c r="G9" s="16">
        <v>41</v>
      </c>
      <c r="H9" s="17">
        <v>17</v>
      </c>
      <c r="I9" s="24" t="s">
        <v>48</v>
      </c>
      <c r="J9" s="24" t="s">
        <v>49</v>
      </c>
      <c r="K9" s="25" t="s">
        <v>40</v>
      </c>
      <c r="L9" s="26">
        <v>1</v>
      </c>
      <c r="M9" s="27">
        <v>1</v>
      </c>
      <c r="N9" s="28"/>
      <c r="O9" s="29"/>
      <c r="P9" s="30"/>
      <c r="Q9" s="38"/>
      <c r="R9" s="38"/>
      <c r="S9" s="39">
        <v>135</v>
      </c>
      <c r="T9" s="28"/>
      <c r="U9" s="48"/>
      <c r="V9" s="41"/>
      <c r="W9" s="11"/>
      <c r="X9" s="42" t="e">
        <f>MIN(#REF!,N9,#REF!,O9,#REF!,#REF!,P9,#REF!,Q9,R9,#REF!,#REF!,#REF!,#REF!,S9,#REF!,#REF!,T9,U9,#REF!,#REF!)</f>
        <v>#REF!</v>
      </c>
      <c r="Y9" s="42" t="e">
        <f>MAX(#REF!,N9,#REF!,O9,#REF!,#REF!,P9,#REF!,Q9,R9,#REF!,#REF!,#REF!,#REF!,S9,#REF!,#REF!,T9,U9,#REF!,#REF!)</f>
        <v>#REF!</v>
      </c>
      <c r="Z9" s="8" t="e">
        <f t="shared" si="0"/>
        <v>#REF!</v>
      </c>
      <c r="AA9" s="60" t="e">
        <f t="shared" si="1"/>
        <v>#REF!</v>
      </c>
      <c r="AB9" s="3" t="e">
        <f t="shared" si="2"/>
        <v>#REF!</v>
      </c>
      <c r="AC9" s="56">
        <v>0.23</v>
      </c>
      <c r="AD9" s="9">
        <f t="shared" si="3"/>
        <v>28.051948051948052</v>
      </c>
      <c r="AE9" s="8">
        <v>0.25</v>
      </c>
      <c r="AF9" s="3">
        <f t="shared" si="4"/>
        <v>28.8</v>
      </c>
      <c r="AG9" s="3"/>
      <c r="AH9" s="3"/>
      <c r="AI9" s="3">
        <f t="shared" si="5"/>
        <v>28.8</v>
      </c>
      <c r="AJ9" s="1">
        <f t="shared" si="6"/>
        <v>28.8</v>
      </c>
      <c r="AK9" s="1">
        <f t="shared" si="7"/>
        <v>28.8</v>
      </c>
      <c r="AL9" s="66">
        <v>52</v>
      </c>
      <c r="AM9" s="68">
        <v>135</v>
      </c>
      <c r="AN9" s="67">
        <f t="shared" si="8"/>
        <v>135</v>
      </c>
      <c r="AO9" s="69"/>
      <c r="AP9" s="1">
        <f t="shared" si="10"/>
        <v>0</v>
      </c>
      <c r="AQ9" s="56">
        <f t="shared" si="9"/>
        <v>0.27325581395348841</v>
      </c>
      <c r="AR9" s="1" t="s">
        <v>226</v>
      </c>
      <c r="AS9" s="3"/>
      <c r="AT9" s="3"/>
      <c r="AU9" s="3"/>
      <c r="AV9" s="3"/>
      <c r="AW9" s="3"/>
      <c r="AX9" s="3"/>
    </row>
    <row r="10" spans="1:50" s="1" customFormat="1" ht="14.25" customHeight="1" x14ac:dyDescent="0.25">
      <c r="A10" s="13" t="s">
        <v>37</v>
      </c>
      <c r="B10" s="10"/>
      <c r="C10" s="14">
        <v>4664</v>
      </c>
      <c r="D10" s="15">
        <v>1535</v>
      </c>
      <c r="E10" s="10">
        <v>2185</v>
      </c>
      <c r="F10" s="12">
        <v>909</v>
      </c>
      <c r="G10" s="16">
        <v>47</v>
      </c>
      <c r="H10" s="17">
        <v>17</v>
      </c>
      <c r="I10" s="24" t="s">
        <v>50</v>
      </c>
      <c r="J10" s="24" t="s">
        <v>51</v>
      </c>
      <c r="K10" s="25" t="s">
        <v>40</v>
      </c>
      <c r="L10" s="26">
        <v>1</v>
      </c>
      <c r="M10" s="27">
        <v>1</v>
      </c>
      <c r="N10" s="28">
        <v>1850</v>
      </c>
      <c r="O10" s="29"/>
      <c r="P10" s="30"/>
      <c r="Q10" s="38"/>
      <c r="R10" s="38"/>
      <c r="S10" s="39">
        <v>1250</v>
      </c>
      <c r="T10" s="28">
        <v>1850</v>
      </c>
      <c r="U10" s="48"/>
      <c r="V10" s="41"/>
      <c r="W10" s="11"/>
      <c r="X10" s="42" t="e">
        <f>MIN(#REF!,N10,#REF!,O10,#REF!,#REF!,P10,#REF!,Q10,R10,#REF!,#REF!,#REF!,#REF!,S10,#REF!,#REF!,T10,U10,#REF!,#REF!)</f>
        <v>#REF!</v>
      </c>
      <c r="Y10" s="42" t="e">
        <f>MAX(#REF!,N10,#REF!,O10,#REF!,#REF!,P10,#REF!,Q10,R10,#REF!,#REF!,#REF!,#REF!,S10,#REF!,#REF!,T10,U10,#REF!,#REF!)</f>
        <v>#REF!</v>
      </c>
      <c r="Z10" s="8" t="e">
        <f t="shared" si="0"/>
        <v>#REF!</v>
      </c>
      <c r="AA10" s="60" t="e">
        <f t="shared" si="1"/>
        <v>#REF!</v>
      </c>
      <c r="AB10" s="3" t="e">
        <f t="shared" si="2"/>
        <v>#REF!</v>
      </c>
      <c r="AC10" s="56">
        <v>0.23</v>
      </c>
      <c r="AD10" s="9">
        <f t="shared" si="3"/>
        <v>259.74025974025972</v>
      </c>
      <c r="AE10" s="8">
        <v>0.25</v>
      </c>
      <c r="AF10" s="3">
        <f t="shared" si="4"/>
        <v>266.66666666666669</v>
      </c>
      <c r="AG10" s="3"/>
      <c r="AH10" s="3"/>
      <c r="AI10" s="3">
        <f t="shared" si="5"/>
        <v>266.66666666666669</v>
      </c>
      <c r="AJ10" s="1">
        <f t="shared" si="6"/>
        <v>266.67</v>
      </c>
      <c r="AK10" s="1">
        <f t="shared" si="7"/>
        <v>266.67</v>
      </c>
      <c r="AL10" s="66">
        <v>52</v>
      </c>
      <c r="AM10" s="68">
        <v>1250</v>
      </c>
      <c r="AN10" s="67">
        <f t="shared" si="8"/>
        <v>1250</v>
      </c>
      <c r="AO10" s="69"/>
      <c r="AP10" s="1">
        <f t="shared" si="10"/>
        <v>0</v>
      </c>
      <c r="AQ10" s="56">
        <f t="shared" si="9"/>
        <v>0.27326489814226163</v>
      </c>
      <c r="AR10" s="1" t="s">
        <v>226</v>
      </c>
      <c r="AS10" s="3"/>
      <c r="AT10" s="3"/>
      <c r="AU10" s="3"/>
      <c r="AV10" s="3"/>
      <c r="AW10" s="3"/>
      <c r="AX10" s="3"/>
    </row>
    <row r="11" spans="1:50" s="1" customFormat="1" ht="12.75" customHeight="1" x14ac:dyDescent="0.25">
      <c r="A11" s="13" t="s">
        <v>37</v>
      </c>
      <c r="B11" s="10"/>
      <c r="C11" s="14">
        <v>4168</v>
      </c>
      <c r="D11" s="15">
        <v>1547</v>
      </c>
      <c r="E11" s="10">
        <v>1715</v>
      </c>
      <c r="F11" s="12">
        <v>921</v>
      </c>
      <c r="G11" s="17">
        <v>59</v>
      </c>
      <c r="H11" s="17">
        <v>17</v>
      </c>
      <c r="I11" s="24" t="s">
        <v>52</v>
      </c>
      <c r="J11" s="24" t="s">
        <v>53</v>
      </c>
      <c r="K11" s="25" t="s">
        <v>40</v>
      </c>
      <c r="L11" s="26">
        <v>3</v>
      </c>
      <c r="M11" s="27">
        <v>3</v>
      </c>
      <c r="N11" s="31">
        <v>75</v>
      </c>
      <c r="O11" s="29"/>
      <c r="P11" s="32"/>
      <c r="Q11" s="45">
        <v>65</v>
      </c>
      <c r="R11" s="38"/>
      <c r="S11" s="46">
        <v>60</v>
      </c>
      <c r="T11" s="31">
        <v>75</v>
      </c>
      <c r="U11" s="49">
        <v>98</v>
      </c>
      <c r="V11" s="41"/>
      <c r="W11" s="11"/>
      <c r="X11" s="42" t="e">
        <f>MIN(#REF!,N11,#REF!,O11,#REF!,#REF!,P11,#REF!,Q11,R11,#REF!,#REF!,#REF!,#REF!,S11,#REF!,#REF!,T11,U11,#REF!,#REF!)</f>
        <v>#REF!</v>
      </c>
      <c r="Y11" s="42" t="e">
        <f>MAX(#REF!,N11,#REF!,O11,#REF!,#REF!,P11,#REF!,Q11,R11,#REF!,#REF!,#REF!,#REF!,S11,#REF!,#REF!,T11,U11,#REF!,#REF!)</f>
        <v>#REF!</v>
      </c>
      <c r="Z11" s="8" t="e">
        <f t="shared" si="0"/>
        <v>#REF!</v>
      </c>
      <c r="AA11" s="60" t="e">
        <f t="shared" si="1"/>
        <v>#REF!</v>
      </c>
      <c r="AB11" s="3" t="e">
        <f t="shared" si="2"/>
        <v>#REF!</v>
      </c>
      <c r="AC11" s="8"/>
      <c r="AD11" s="9">
        <f t="shared" si="3"/>
        <v>9.6</v>
      </c>
      <c r="AE11" s="8">
        <v>0.25</v>
      </c>
      <c r="AF11" s="3">
        <f t="shared" si="4"/>
        <v>12.799999999999999</v>
      </c>
      <c r="AG11" s="3"/>
      <c r="AH11" s="3"/>
      <c r="AI11" s="3">
        <f t="shared" si="5"/>
        <v>12.799999999999999</v>
      </c>
      <c r="AJ11" s="1">
        <f t="shared" si="6"/>
        <v>12.8</v>
      </c>
      <c r="AK11" s="1">
        <f t="shared" si="7"/>
        <v>38.400000000000006</v>
      </c>
      <c r="AL11" s="66">
        <v>52</v>
      </c>
      <c r="AM11" s="68">
        <v>60</v>
      </c>
      <c r="AN11" s="67">
        <f t="shared" si="8"/>
        <v>180</v>
      </c>
      <c r="AO11" s="69"/>
      <c r="AP11" s="1">
        <f t="shared" si="10"/>
        <v>0</v>
      </c>
      <c r="AQ11" s="56">
        <f t="shared" si="9"/>
        <v>0.27325581395348841</v>
      </c>
      <c r="AR11" s="1" t="s">
        <v>226</v>
      </c>
      <c r="AS11" s="3"/>
      <c r="AT11" s="3"/>
      <c r="AU11" s="3"/>
      <c r="AV11" s="3"/>
      <c r="AW11" s="3"/>
      <c r="AX11" s="3"/>
    </row>
    <row r="12" spans="1:50" s="1" customFormat="1" ht="15" customHeight="1" x14ac:dyDescent="0.25">
      <c r="A12" s="13" t="s">
        <v>37</v>
      </c>
      <c r="B12" s="10"/>
      <c r="C12" s="18">
        <v>4311</v>
      </c>
      <c r="D12" s="15">
        <v>1562</v>
      </c>
      <c r="E12" s="10">
        <v>1832</v>
      </c>
      <c r="F12" s="12">
        <v>936</v>
      </c>
      <c r="G12" s="17">
        <v>74</v>
      </c>
      <c r="H12" s="17">
        <v>17</v>
      </c>
      <c r="I12" s="24" t="s">
        <v>54</v>
      </c>
      <c r="J12" s="24" t="s">
        <v>39</v>
      </c>
      <c r="K12" s="25" t="s">
        <v>40</v>
      </c>
      <c r="L12" s="26">
        <v>4</v>
      </c>
      <c r="M12" s="27">
        <v>4</v>
      </c>
      <c r="N12" s="28">
        <v>35</v>
      </c>
      <c r="O12" s="29"/>
      <c r="P12" s="30"/>
      <c r="Q12" s="38"/>
      <c r="R12" s="38"/>
      <c r="S12" s="43">
        <v>35</v>
      </c>
      <c r="T12" s="33">
        <v>35</v>
      </c>
      <c r="U12" s="50">
        <v>18</v>
      </c>
      <c r="V12" s="41"/>
      <c r="W12" s="11"/>
      <c r="X12" s="42" t="e">
        <f>MIN(#REF!,N12,#REF!,O12,#REF!,#REF!,P12,#REF!,Q12,R12,#REF!,#REF!,#REF!,#REF!,S12,#REF!,#REF!,T12,U12,#REF!,#REF!)</f>
        <v>#REF!</v>
      </c>
      <c r="Y12" s="42" t="e">
        <f>MAX(#REF!,N12,#REF!,O12,#REF!,#REF!,P12,#REF!,Q12,R12,#REF!,#REF!,#REF!,#REF!,S12,#REF!,#REF!,T12,U12,#REF!,#REF!)</f>
        <v>#REF!</v>
      </c>
      <c r="Z12" s="8" t="e">
        <f t="shared" si="0"/>
        <v>#REF!</v>
      </c>
      <c r="AA12" s="60" t="e">
        <f t="shared" si="1"/>
        <v>#REF!</v>
      </c>
      <c r="AB12" s="3" t="e">
        <f t="shared" si="2"/>
        <v>#REF!</v>
      </c>
      <c r="AC12" s="8">
        <v>0.23</v>
      </c>
      <c r="AD12" s="9">
        <f t="shared" si="3"/>
        <v>7.2727272727272725</v>
      </c>
      <c r="AE12" s="8">
        <v>0.23</v>
      </c>
      <c r="AF12" s="3">
        <f t="shared" ref="AF12:AF16" si="11">T12/6.25/(1-AE12)</f>
        <v>7.2727272727272725</v>
      </c>
      <c r="AG12" s="3"/>
      <c r="AH12" s="3"/>
      <c r="AI12" s="3">
        <f t="shared" si="5"/>
        <v>7.2727272727272725</v>
      </c>
      <c r="AJ12" s="1">
        <f t="shared" si="6"/>
        <v>7.27</v>
      </c>
      <c r="AK12" s="1">
        <f t="shared" si="7"/>
        <v>29.08</v>
      </c>
      <c r="AL12" s="69">
        <v>58</v>
      </c>
      <c r="AM12" s="68">
        <v>35</v>
      </c>
      <c r="AN12" s="67">
        <f t="shared" si="8"/>
        <v>140</v>
      </c>
      <c r="AO12" s="69"/>
      <c r="AP12" s="3">
        <f>T12-AM12</f>
        <v>0</v>
      </c>
      <c r="AQ12" s="56">
        <f t="shared" si="9"/>
        <v>0.25359606751756714</v>
      </c>
      <c r="AR12" s="1" t="s">
        <v>226</v>
      </c>
      <c r="AS12" s="3"/>
      <c r="AT12" s="3"/>
      <c r="AU12" s="3"/>
      <c r="AV12" s="3"/>
      <c r="AW12" s="3"/>
      <c r="AX12" s="3"/>
    </row>
    <row r="13" spans="1:50" s="1" customFormat="1" ht="25.5" customHeight="1" x14ac:dyDescent="0.25">
      <c r="A13" s="13" t="s">
        <v>37</v>
      </c>
      <c r="B13" s="10"/>
      <c r="C13" s="18">
        <v>4285</v>
      </c>
      <c r="D13" s="15">
        <v>1569</v>
      </c>
      <c r="E13" s="10">
        <v>1806</v>
      </c>
      <c r="F13" s="12">
        <v>943</v>
      </c>
      <c r="G13" s="17">
        <v>81</v>
      </c>
      <c r="H13" s="17">
        <v>17</v>
      </c>
      <c r="I13" s="24" t="s">
        <v>55</v>
      </c>
      <c r="J13" s="24" t="s">
        <v>39</v>
      </c>
      <c r="K13" s="25" t="s">
        <v>40</v>
      </c>
      <c r="L13" s="26">
        <v>2</v>
      </c>
      <c r="M13" s="27">
        <v>2</v>
      </c>
      <c r="N13" s="28">
        <v>28</v>
      </c>
      <c r="O13" s="29"/>
      <c r="P13" s="30"/>
      <c r="Q13" s="38"/>
      <c r="R13" s="38"/>
      <c r="S13" s="39">
        <v>25</v>
      </c>
      <c r="T13" s="28">
        <v>28</v>
      </c>
      <c r="U13" s="40">
        <v>36</v>
      </c>
      <c r="V13" s="41"/>
      <c r="W13" s="11"/>
      <c r="X13" s="42" t="e">
        <f>MIN(#REF!,N13,#REF!,O13,#REF!,#REF!,P13,#REF!,Q13,R13,#REF!,#REF!,#REF!,#REF!,S13,#REF!,#REF!,T13,U13,#REF!,#REF!)</f>
        <v>#REF!</v>
      </c>
      <c r="Y13" s="42" t="e">
        <f>MAX(#REF!,N13,#REF!,O13,#REF!,#REF!,P13,#REF!,Q13,R13,#REF!,#REF!,#REF!,#REF!,S13,#REF!,#REF!,T13,U13,#REF!,#REF!)</f>
        <v>#REF!</v>
      </c>
      <c r="Z13" s="8" t="e">
        <f t="shared" si="0"/>
        <v>#REF!</v>
      </c>
      <c r="AA13" s="60" t="e">
        <f t="shared" si="1"/>
        <v>#REF!</v>
      </c>
      <c r="AB13" s="3" t="e">
        <f t="shared" si="2"/>
        <v>#REF!</v>
      </c>
      <c r="AC13" s="8">
        <v>0.23</v>
      </c>
      <c r="AD13" s="9">
        <f t="shared" si="3"/>
        <v>5.1948051948051948</v>
      </c>
      <c r="AE13" s="8">
        <v>0.25</v>
      </c>
      <c r="AF13" s="3">
        <f t="shared" ref="AF13:AF20" si="12">S13/6.25/(1-AE13)</f>
        <v>5.333333333333333</v>
      </c>
      <c r="AG13" s="3"/>
      <c r="AH13" s="3"/>
      <c r="AI13" s="3">
        <f t="shared" si="5"/>
        <v>5.333333333333333</v>
      </c>
      <c r="AJ13" s="1">
        <f t="shared" si="6"/>
        <v>5.33</v>
      </c>
      <c r="AK13" s="1">
        <f t="shared" si="7"/>
        <v>10.66</v>
      </c>
      <c r="AL13" s="66">
        <v>52</v>
      </c>
      <c r="AM13" s="68">
        <v>25</v>
      </c>
      <c r="AN13" s="67">
        <f t="shared" si="8"/>
        <v>50</v>
      </c>
      <c r="AO13" s="69"/>
      <c r="AP13" s="1">
        <f>S13-AM13</f>
        <v>0</v>
      </c>
      <c r="AQ13" s="56">
        <f t="shared" si="9"/>
        <v>0.27280131477522296</v>
      </c>
      <c r="AR13" s="1" t="s">
        <v>226</v>
      </c>
      <c r="AS13" s="3"/>
      <c r="AT13" s="3"/>
      <c r="AU13" s="3"/>
      <c r="AV13" s="3"/>
      <c r="AW13" s="3"/>
      <c r="AX13" s="3"/>
    </row>
    <row r="14" spans="1:50" s="1" customFormat="1" ht="15" customHeight="1" x14ac:dyDescent="0.25">
      <c r="A14" s="13" t="s">
        <v>37</v>
      </c>
      <c r="B14" s="10"/>
      <c r="C14" s="18">
        <v>4291</v>
      </c>
      <c r="D14" s="15">
        <v>1570</v>
      </c>
      <c r="E14" s="10">
        <v>1812</v>
      </c>
      <c r="F14" s="12">
        <v>944</v>
      </c>
      <c r="G14" s="17">
        <v>82</v>
      </c>
      <c r="H14" s="17">
        <v>17</v>
      </c>
      <c r="I14" s="24" t="s">
        <v>56</v>
      </c>
      <c r="J14" s="24" t="s">
        <v>39</v>
      </c>
      <c r="K14" s="25" t="s">
        <v>40</v>
      </c>
      <c r="L14" s="26">
        <v>4</v>
      </c>
      <c r="M14" s="27">
        <v>4</v>
      </c>
      <c r="N14" s="28">
        <v>55</v>
      </c>
      <c r="O14" s="29"/>
      <c r="P14" s="30"/>
      <c r="Q14" s="38"/>
      <c r="R14" s="38"/>
      <c r="S14" s="43">
        <v>56</v>
      </c>
      <c r="T14" s="33">
        <v>55</v>
      </c>
      <c r="U14" s="40">
        <v>38</v>
      </c>
      <c r="V14" s="41"/>
      <c r="W14" s="11"/>
      <c r="X14" s="42" t="e">
        <f>MIN(#REF!,N14,#REF!,O14,#REF!,#REF!,P14,#REF!,Q14,R14,#REF!,#REF!,#REF!,#REF!,S14,#REF!,#REF!,T14,U14,#REF!,#REF!)</f>
        <v>#REF!</v>
      </c>
      <c r="Y14" s="42" t="e">
        <f>MAX(#REF!,N14,#REF!,O14,#REF!,#REF!,P14,#REF!,Q14,R14,#REF!,#REF!,#REF!,#REF!,S14,#REF!,#REF!,T14,U14,#REF!,#REF!)</f>
        <v>#REF!</v>
      </c>
      <c r="Z14" s="8" t="e">
        <f t="shared" si="0"/>
        <v>#REF!</v>
      </c>
      <c r="AA14" s="60" t="e">
        <f t="shared" si="1"/>
        <v>#REF!</v>
      </c>
      <c r="AB14" s="3" t="e">
        <f t="shared" si="2"/>
        <v>#REF!</v>
      </c>
      <c r="AC14" s="8">
        <v>0.23</v>
      </c>
      <c r="AD14" s="9">
        <f t="shared" si="3"/>
        <v>11.636363636363637</v>
      </c>
      <c r="AE14" s="8">
        <v>0.23</v>
      </c>
      <c r="AF14" s="3">
        <f t="shared" si="11"/>
        <v>11.428571428571429</v>
      </c>
      <c r="AG14" s="3"/>
      <c r="AH14" s="3"/>
      <c r="AI14" s="3">
        <f t="shared" si="5"/>
        <v>11.428571428571429</v>
      </c>
      <c r="AJ14" s="1">
        <f t="shared" si="6"/>
        <v>11.43</v>
      </c>
      <c r="AK14" s="1">
        <f t="shared" si="7"/>
        <v>45.72</v>
      </c>
      <c r="AL14" s="69">
        <v>58</v>
      </c>
      <c r="AM14" s="68">
        <v>55</v>
      </c>
      <c r="AN14" s="67">
        <f t="shared" si="8"/>
        <v>220</v>
      </c>
      <c r="AO14" s="69"/>
      <c r="AP14" s="3">
        <f>T14-AM14</f>
        <v>0</v>
      </c>
      <c r="AQ14" s="56">
        <f t="shared" si="9"/>
        <v>0.25396922283939316</v>
      </c>
      <c r="AR14" s="1" t="s">
        <v>226</v>
      </c>
      <c r="AS14" s="3"/>
      <c r="AT14" s="3"/>
      <c r="AU14" s="3"/>
      <c r="AV14" s="3"/>
      <c r="AW14" s="3"/>
      <c r="AX14" s="3"/>
    </row>
    <row r="15" spans="1:50" s="1" customFormat="1" ht="12.75" customHeight="1" x14ac:dyDescent="0.25">
      <c r="A15" s="13" t="s">
        <v>37</v>
      </c>
      <c r="B15" s="10"/>
      <c r="C15" s="14">
        <v>4314</v>
      </c>
      <c r="D15" s="15">
        <v>1601</v>
      </c>
      <c r="E15" s="10">
        <v>1835</v>
      </c>
      <c r="F15" s="12">
        <v>975</v>
      </c>
      <c r="G15" s="17">
        <v>113</v>
      </c>
      <c r="H15" s="17">
        <v>17</v>
      </c>
      <c r="I15" s="24" t="s">
        <v>57</v>
      </c>
      <c r="J15" s="24" t="s">
        <v>42</v>
      </c>
      <c r="K15" s="25" t="s">
        <v>40</v>
      </c>
      <c r="L15" s="26">
        <v>2</v>
      </c>
      <c r="M15" s="27">
        <v>2</v>
      </c>
      <c r="N15" s="28">
        <v>35</v>
      </c>
      <c r="O15" s="29"/>
      <c r="P15" s="30"/>
      <c r="Q15" s="38"/>
      <c r="R15" s="38"/>
      <c r="S15" s="43">
        <v>35</v>
      </c>
      <c r="T15" s="33">
        <v>35</v>
      </c>
      <c r="U15" s="40">
        <v>38</v>
      </c>
      <c r="V15" s="41"/>
      <c r="W15" s="11"/>
      <c r="X15" s="42" t="e">
        <f>MIN(#REF!,N15,#REF!,O15,#REF!,#REF!,P15,#REF!,Q15,R15,#REF!,#REF!,#REF!,#REF!,S15,#REF!,#REF!,T15,U15,#REF!,#REF!)</f>
        <v>#REF!</v>
      </c>
      <c r="Y15" s="42" t="e">
        <f>MAX(#REF!,N15,#REF!,O15,#REF!,#REF!,P15,#REF!,Q15,R15,#REF!,#REF!,#REF!,#REF!,S15,#REF!,#REF!,T15,U15,#REF!,#REF!)</f>
        <v>#REF!</v>
      </c>
      <c r="Z15" s="8" t="e">
        <f t="shared" si="0"/>
        <v>#REF!</v>
      </c>
      <c r="AA15" s="60" t="e">
        <f t="shared" si="1"/>
        <v>#REF!</v>
      </c>
      <c r="AB15" s="3" t="e">
        <f t="shared" si="2"/>
        <v>#REF!</v>
      </c>
      <c r="AC15" s="8">
        <v>0.23</v>
      </c>
      <c r="AD15" s="9">
        <f t="shared" si="3"/>
        <v>7.2727272727272725</v>
      </c>
      <c r="AE15" s="8">
        <v>0.23</v>
      </c>
      <c r="AF15" s="3">
        <f t="shared" si="11"/>
        <v>7.2727272727272725</v>
      </c>
      <c r="AG15" s="3"/>
      <c r="AH15" s="3"/>
      <c r="AI15" s="3">
        <f t="shared" si="5"/>
        <v>7.2727272727272725</v>
      </c>
      <c r="AJ15" s="1">
        <f t="shared" si="6"/>
        <v>7.27</v>
      </c>
      <c r="AK15" s="1">
        <f t="shared" si="7"/>
        <v>14.54</v>
      </c>
      <c r="AL15" s="69">
        <v>58</v>
      </c>
      <c r="AM15" s="68">
        <v>35</v>
      </c>
      <c r="AN15" s="67">
        <f t="shared" si="8"/>
        <v>70</v>
      </c>
      <c r="AO15" s="69"/>
      <c r="AP15" s="3">
        <f>T15-AM15</f>
        <v>0</v>
      </c>
      <c r="AQ15" s="56">
        <f t="shared" si="9"/>
        <v>0.25359606751756714</v>
      </c>
      <c r="AR15" s="1" t="s">
        <v>226</v>
      </c>
      <c r="AS15" s="3"/>
      <c r="AT15" s="3"/>
      <c r="AU15" s="3"/>
      <c r="AV15" s="3"/>
      <c r="AW15" s="3"/>
      <c r="AX15" s="3"/>
    </row>
    <row r="16" spans="1:50" s="1" customFormat="1" ht="12.75" customHeight="1" x14ac:dyDescent="0.25">
      <c r="A16" s="13" t="s">
        <v>37</v>
      </c>
      <c r="B16" s="10"/>
      <c r="C16" s="14">
        <v>4284</v>
      </c>
      <c r="D16" s="15">
        <v>1607</v>
      </c>
      <c r="E16" s="10">
        <v>1805</v>
      </c>
      <c r="F16" s="12">
        <v>981</v>
      </c>
      <c r="G16" s="17">
        <v>119</v>
      </c>
      <c r="H16" s="17">
        <v>17</v>
      </c>
      <c r="I16" s="24" t="s">
        <v>58</v>
      </c>
      <c r="J16" s="24" t="s">
        <v>59</v>
      </c>
      <c r="K16" s="25" t="s">
        <v>40</v>
      </c>
      <c r="L16" s="26">
        <v>3</v>
      </c>
      <c r="M16" s="27">
        <v>3</v>
      </c>
      <c r="N16" s="31">
        <v>45</v>
      </c>
      <c r="O16" s="29"/>
      <c r="P16" s="32"/>
      <c r="Q16" s="45"/>
      <c r="R16" s="38"/>
      <c r="S16" s="51">
        <v>45</v>
      </c>
      <c r="T16" s="52">
        <v>45</v>
      </c>
      <c r="U16" s="47"/>
      <c r="V16" s="41"/>
      <c r="W16" s="11"/>
      <c r="X16" s="42" t="e">
        <f>MIN(#REF!,N16,#REF!,O16,#REF!,#REF!,P16,#REF!,Q16,R16,#REF!,#REF!,#REF!,#REF!,S16,#REF!,#REF!,T16,U16,#REF!,#REF!)</f>
        <v>#REF!</v>
      </c>
      <c r="Y16" s="42" t="e">
        <f>MAX(#REF!,N16,#REF!,O16,#REF!,#REF!,P16,#REF!,Q16,R16,#REF!,#REF!,#REF!,#REF!,S16,#REF!,#REF!,T16,U16,#REF!,#REF!)</f>
        <v>#REF!</v>
      </c>
      <c r="Z16" s="8" t="e">
        <f t="shared" si="0"/>
        <v>#REF!</v>
      </c>
      <c r="AA16" s="60" t="e">
        <f t="shared" si="1"/>
        <v>#REF!</v>
      </c>
      <c r="AB16" s="3" t="e">
        <f t="shared" si="2"/>
        <v>#REF!</v>
      </c>
      <c r="AC16" s="8"/>
      <c r="AD16" s="9">
        <f t="shared" si="3"/>
        <v>7.2</v>
      </c>
      <c r="AE16" s="8">
        <v>0.23</v>
      </c>
      <c r="AF16" s="3">
        <f t="shared" si="11"/>
        <v>9.3506493506493502</v>
      </c>
      <c r="AG16" s="3"/>
      <c r="AH16" s="3"/>
      <c r="AI16" s="3">
        <f t="shared" si="5"/>
        <v>9.3506493506493502</v>
      </c>
      <c r="AJ16" s="1">
        <f t="shared" si="6"/>
        <v>9.35</v>
      </c>
      <c r="AK16" s="1">
        <f t="shared" si="7"/>
        <v>28.049999999999997</v>
      </c>
      <c r="AL16" s="69">
        <v>58</v>
      </c>
      <c r="AM16" s="68">
        <v>45</v>
      </c>
      <c r="AN16" s="67">
        <f t="shared" si="8"/>
        <v>135</v>
      </c>
      <c r="AO16" s="69"/>
      <c r="AP16" s="3">
        <f>T16-AM16</f>
        <v>0</v>
      </c>
      <c r="AQ16" s="56">
        <f t="shared" si="9"/>
        <v>0.25382415122497204</v>
      </c>
      <c r="AR16" s="1" t="s">
        <v>226</v>
      </c>
      <c r="AS16" s="3"/>
      <c r="AT16" s="3"/>
      <c r="AU16" s="3"/>
      <c r="AV16" s="3"/>
      <c r="AW16" s="3"/>
      <c r="AX16" s="3"/>
    </row>
    <row r="17" spans="1:50" s="1" customFormat="1" ht="15" customHeight="1" x14ac:dyDescent="0.25">
      <c r="A17" s="13" t="s">
        <v>37</v>
      </c>
      <c r="B17" s="10"/>
      <c r="C17" s="18">
        <v>8053</v>
      </c>
      <c r="D17" s="15">
        <v>1611</v>
      </c>
      <c r="E17" s="10">
        <v>3388</v>
      </c>
      <c r="F17" s="12">
        <v>985</v>
      </c>
      <c r="G17" s="17">
        <v>123</v>
      </c>
      <c r="H17" s="17">
        <v>17</v>
      </c>
      <c r="I17" s="24" t="s">
        <v>60</v>
      </c>
      <c r="J17" s="24" t="s">
        <v>61</v>
      </c>
      <c r="K17" s="25" t="s">
        <v>40</v>
      </c>
      <c r="L17" s="26">
        <v>3</v>
      </c>
      <c r="M17" s="27">
        <v>6</v>
      </c>
      <c r="N17" s="28"/>
      <c r="O17" s="29"/>
      <c r="P17" s="30"/>
      <c r="Q17" s="38"/>
      <c r="R17" s="38"/>
      <c r="S17" s="39">
        <v>360</v>
      </c>
      <c r="T17" s="28"/>
      <c r="U17" s="40"/>
      <c r="V17" s="41"/>
      <c r="W17" s="11"/>
      <c r="X17" s="42" t="e">
        <f>MIN(#REF!,N17,#REF!,O17,#REF!,#REF!,P17,#REF!,Q17,R17,#REF!,#REF!,#REF!,#REF!,S17,#REF!,#REF!,T17,U17,#REF!,#REF!)</f>
        <v>#REF!</v>
      </c>
      <c r="Y17" s="42" t="e">
        <f>MAX(#REF!,N17,#REF!,O17,#REF!,#REF!,P17,#REF!,Q17,R17,#REF!,#REF!,#REF!,#REF!,S17,#REF!,#REF!,T17,U17,#REF!,#REF!)</f>
        <v>#REF!</v>
      </c>
      <c r="Z17" s="8" t="e">
        <f t="shared" si="0"/>
        <v>#REF!</v>
      </c>
      <c r="AA17" s="60" t="e">
        <f t="shared" si="1"/>
        <v>#REF!</v>
      </c>
      <c r="AB17" s="3" t="e">
        <f t="shared" si="2"/>
        <v>#REF!</v>
      </c>
      <c r="AC17" s="61">
        <v>0.25</v>
      </c>
      <c r="AD17" s="62">
        <f t="shared" si="3"/>
        <v>76.8</v>
      </c>
      <c r="AE17" s="8">
        <v>0.25</v>
      </c>
      <c r="AF17" s="3">
        <f t="shared" si="12"/>
        <v>76.8</v>
      </c>
      <c r="AG17"/>
      <c r="AH17"/>
      <c r="AI17" s="3">
        <f t="shared" si="5"/>
        <v>76.8</v>
      </c>
      <c r="AJ17" s="1">
        <f t="shared" si="6"/>
        <v>76.8</v>
      </c>
      <c r="AK17" s="1">
        <f t="shared" si="7"/>
        <v>230.39999999999998</v>
      </c>
      <c r="AL17" s="66">
        <v>52</v>
      </c>
      <c r="AM17" s="70">
        <v>360</v>
      </c>
      <c r="AN17" s="67">
        <f t="shared" si="8"/>
        <v>2160</v>
      </c>
      <c r="AO17"/>
      <c r="AP17" s="1">
        <f t="shared" ref="AP17:AP23" si="13">S17-AM17</f>
        <v>0</v>
      </c>
      <c r="AQ17" s="56">
        <f t="shared" si="9"/>
        <v>0.2732558139534883</v>
      </c>
      <c r="AR17" s="1" t="s">
        <v>226</v>
      </c>
      <c r="AS17"/>
      <c r="AT17"/>
      <c r="AU17"/>
      <c r="AV17"/>
      <c r="AW17"/>
      <c r="AX17"/>
    </row>
    <row r="18" spans="1:50" s="1" customFormat="1" ht="15" customHeight="1" x14ac:dyDescent="0.25">
      <c r="A18" s="13" t="s">
        <v>37</v>
      </c>
      <c r="B18" s="10"/>
      <c r="C18" s="18">
        <v>8055</v>
      </c>
      <c r="D18" s="15">
        <v>1613</v>
      </c>
      <c r="E18" s="10">
        <v>3390</v>
      </c>
      <c r="F18" s="12">
        <v>987</v>
      </c>
      <c r="G18" s="17">
        <v>125</v>
      </c>
      <c r="H18" s="17">
        <v>17</v>
      </c>
      <c r="I18" s="24" t="s">
        <v>62</v>
      </c>
      <c r="J18" s="24" t="s">
        <v>63</v>
      </c>
      <c r="K18" s="25" t="s">
        <v>40</v>
      </c>
      <c r="L18" s="26">
        <v>3</v>
      </c>
      <c r="M18" s="27">
        <v>3</v>
      </c>
      <c r="N18" s="28"/>
      <c r="O18" s="29"/>
      <c r="P18" s="30"/>
      <c r="Q18" s="38"/>
      <c r="R18" s="38"/>
      <c r="S18" s="39">
        <v>85</v>
      </c>
      <c r="T18" s="28"/>
      <c r="U18" s="40">
        <v>38</v>
      </c>
      <c r="V18" s="41"/>
      <c r="W18" s="11"/>
      <c r="X18" s="42" t="e">
        <f>MIN(#REF!,N18,#REF!,O18,#REF!,#REF!,P18,#REF!,Q18,R18,#REF!,#REF!,#REF!,#REF!,S18,#REF!,#REF!,T18,U18,#REF!,#REF!)</f>
        <v>#REF!</v>
      </c>
      <c r="Y18" s="42" t="e">
        <f>MAX(#REF!,N18,#REF!,O18,#REF!,#REF!,P18,#REF!,Q18,R18,#REF!,#REF!,#REF!,#REF!,S18,#REF!,#REF!,T18,U18,#REF!,#REF!)</f>
        <v>#REF!</v>
      </c>
      <c r="Z18" s="8" t="e">
        <f t="shared" si="0"/>
        <v>#REF!</v>
      </c>
      <c r="AA18" s="60" t="e">
        <f t="shared" si="1"/>
        <v>#REF!</v>
      </c>
      <c r="AB18" s="3" t="e">
        <f t="shared" si="2"/>
        <v>#REF!</v>
      </c>
      <c r="AC18" s="61">
        <v>0.23</v>
      </c>
      <c r="AD18" s="62">
        <f>U18/6.25/(1-AC18)</f>
        <v>7.8961038961038961</v>
      </c>
      <c r="AE18" s="8">
        <v>0.25</v>
      </c>
      <c r="AF18" s="3">
        <f t="shared" si="12"/>
        <v>18.133333333333333</v>
      </c>
      <c r="AG18"/>
      <c r="AH18"/>
      <c r="AI18" s="3">
        <f t="shared" si="5"/>
        <v>18.133333333333333</v>
      </c>
      <c r="AJ18" s="1">
        <f t="shared" si="6"/>
        <v>18.13</v>
      </c>
      <c r="AK18" s="1">
        <f t="shared" si="7"/>
        <v>54.39</v>
      </c>
      <c r="AL18" s="66">
        <v>52</v>
      </c>
      <c r="AM18" s="70">
        <v>85</v>
      </c>
      <c r="AN18" s="67">
        <f t="shared" si="8"/>
        <v>255</v>
      </c>
      <c r="AO18"/>
      <c r="AP18" s="1">
        <f t="shared" si="13"/>
        <v>0</v>
      </c>
      <c r="AQ18" s="56">
        <f t="shared" si="9"/>
        <v>0.27312219671023652</v>
      </c>
      <c r="AR18" s="1" t="s">
        <v>226</v>
      </c>
      <c r="AS18"/>
      <c r="AT18"/>
      <c r="AU18"/>
      <c r="AV18"/>
      <c r="AW18"/>
      <c r="AX18"/>
    </row>
    <row r="19" spans="1:50" s="1" customFormat="1" ht="15" customHeight="1" x14ac:dyDescent="0.25">
      <c r="A19" s="13" t="s">
        <v>37</v>
      </c>
      <c r="B19" s="10"/>
      <c r="C19" s="14">
        <v>7892</v>
      </c>
      <c r="D19" s="15">
        <v>1617</v>
      </c>
      <c r="E19" s="10">
        <v>3324</v>
      </c>
      <c r="F19" s="12">
        <v>991</v>
      </c>
      <c r="G19" s="17">
        <v>129</v>
      </c>
      <c r="H19" s="17">
        <v>17</v>
      </c>
      <c r="I19" s="24" t="s">
        <v>64</v>
      </c>
      <c r="J19" s="24" t="s">
        <v>59</v>
      </c>
      <c r="K19" s="25" t="s">
        <v>40</v>
      </c>
      <c r="L19" s="26">
        <v>1</v>
      </c>
      <c r="M19" s="27">
        <v>3</v>
      </c>
      <c r="N19" s="31"/>
      <c r="O19" s="29"/>
      <c r="P19" s="32"/>
      <c r="Q19" s="45">
        <v>30</v>
      </c>
      <c r="R19" s="38"/>
      <c r="S19" s="46">
        <v>18</v>
      </c>
      <c r="T19" s="31"/>
      <c r="U19" s="47"/>
      <c r="V19" s="41"/>
      <c r="W19" s="11"/>
      <c r="X19" s="42" t="e">
        <f>MIN(#REF!,N19,#REF!,O19,#REF!,#REF!,P19,#REF!,Q19,R19,#REF!,#REF!,#REF!,#REF!,S19,#REF!,#REF!,T19,U19,#REF!,#REF!)</f>
        <v>#REF!</v>
      </c>
      <c r="Y19" s="42" t="e">
        <f>MAX(#REF!,N19,#REF!,O19,#REF!,#REF!,P19,#REF!,Q19,R19,#REF!,#REF!,#REF!,#REF!,S19,#REF!,#REF!,T19,U19,#REF!,#REF!)</f>
        <v>#REF!</v>
      </c>
      <c r="Z19" s="8" t="e">
        <f t="shared" si="0"/>
        <v>#REF!</v>
      </c>
      <c r="AA19" s="60" t="e">
        <f t="shared" si="1"/>
        <v>#REF!</v>
      </c>
      <c r="AB19" s="3" t="e">
        <f t="shared" si="2"/>
        <v>#REF!</v>
      </c>
      <c r="AC19" s="8"/>
      <c r="AD19" s="9">
        <f t="shared" ref="AD19:AD23" si="14">S19/6.25/(1-AC19)</f>
        <v>2.88</v>
      </c>
      <c r="AE19" s="8">
        <v>0.25</v>
      </c>
      <c r="AF19" s="3">
        <f t="shared" si="12"/>
        <v>3.84</v>
      </c>
      <c r="AG19" s="3"/>
      <c r="AH19" s="3"/>
      <c r="AI19" s="3">
        <f t="shared" si="5"/>
        <v>3.84</v>
      </c>
      <c r="AJ19" s="1">
        <f t="shared" si="6"/>
        <v>3.84</v>
      </c>
      <c r="AK19" s="1">
        <f t="shared" si="7"/>
        <v>3.84</v>
      </c>
      <c r="AL19" s="66">
        <v>52</v>
      </c>
      <c r="AM19" s="68">
        <v>18</v>
      </c>
      <c r="AN19" s="67">
        <f t="shared" si="8"/>
        <v>54</v>
      </c>
      <c r="AO19" s="69"/>
      <c r="AP19" s="1">
        <f t="shared" si="13"/>
        <v>0</v>
      </c>
      <c r="AQ19" s="56">
        <f t="shared" si="9"/>
        <v>0.2732558139534883</v>
      </c>
      <c r="AR19" s="1" t="s">
        <v>226</v>
      </c>
      <c r="AS19" s="3"/>
      <c r="AT19" s="3"/>
      <c r="AU19" s="3"/>
      <c r="AV19" s="3"/>
      <c r="AW19" s="3"/>
      <c r="AX19" s="3"/>
    </row>
    <row r="20" spans="1:50" s="1" customFormat="1" ht="15" customHeight="1" x14ac:dyDescent="0.25">
      <c r="A20" s="13" t="s">
        <v>37</v>
      </c>
      <c r="B20" s="10"/>
      <c r="C20" s="14">
        <v>7882</v>
      </c>
      <c r="D20" s="15">
        <v>1620</v>
      </c>
      <c r="E20" s="10">
        <v>3316</v>
      </c>
      <c r="F20" s="12">
        <v>994</v>
      </c>
      <c r="G20" s="17">
        <v>132</v>
      </c>
      <c r="H20" s="17">
        <v>17</v>
      </c>
      <c r="I20" s="24" t="s">
        <v>65</v>
      </c>
      <c r="J20" s="24" t="s">
        <v>59</v>
      </c>
      <c r="K20" s="25" t="s">
        <v>40</v>
      </c>
      <c r="L20" s="26">
        <v>2</v>
      </c>
      <c r="M20" s="27">
        <v>5</v>
      </c>
      <c r="N20" s="31"/>
      <c r="O20" s="29"/>
      <c r="P20" s="32"/>
      <c r="Q20" s="45"/>
      <c r="R20" s="38"/>
      <c r="S20" s="46">
        <v>25</v>
      </c>
      <c r="T20" s="31"/>
      <c r="U20" s="47"/>
      <c r="V20" s="41"/>
      <c r="W20" s="11"/>
      <c r="X20" s="42" t="e">
        <f>MIN(#REF!,N20,#REF!,O20,#REF!,#REF!,P20,#REF!,Q20,R20,#REF!,#REF!,#REF!,#REF!,S20,#REF!,#REF!,T20,U20,#REF!,#REF!)</f>
        <v>#REF!</v>
      </c>
      <c r="Y20" s="42" t="e">
        <f>MAX(#REF!,N20,#REF!,O20,#REF!,#REF!,P20,#REF!,Q20,R20,#REF!,#REF!,#REF!,#REF!,S20,#REF!,#REF!,T20,U20,#REF!,#REF!)</f>
        <v>#REF!</v>
      </c>
      <c r="Z20" s="8" t="e">
        <f t="shared" si="0"/>
        <v>#REF!</v>
      </c>
      <c r="AA20" s="60" t="e">
        <f t="shared" si="1"/>
        <v>#REF!</v>
      </c>
      <c r="AB20" s="3" t="e">
        <f t="shared" si="2"/>
        <v>#REF!</v>
      </c>
      <c r="AC20" s="8"/>
      <c r="AD20" s="9">
        <f t="shared" si="14"/>
        <v>4</v>
      </c>
      <c r="AE20" s="8">
        <v>0.25</v>
      </c>
      <c r="AF20" s="3">
        <f t="shared" si="12"/>
        <v>5.333333333333333</v>
      </c>
      <c r="AG20" s="3"/>
      <c r="AH20" s="3"/>
      <c r="AI20" s="3">
        <f t="shared" si="5"/>
        <v>5.333333333333333</v>
      </c>
      <c r="AJ20" s="1">
        <f t="shared" si="6"/>
        <v>5.33</v>
      </c>
      <c r="AK20" s="1">
        <f t="shared" si="7"/>
        <v>10.66</v>
      </c>
      <c r="AL20" s="66">
        <v>52</v>
      </c>
      <c r="AM20" s="68">
        <v>25</v>
      </c>
      <c r="AN20" s="67">
        <f t="shared" si="8"/>
        <v>125</v>
      </c>
      <c r="AO20" s="69"/>
      <c r="AP20" s="1">
        <f t="shared" si="13"/>
        <v>0</v>
      </c>
      <c r="AQ20" s="56">
        <f t="shared" si="9"/>
        <v>0.27280131477522296</v>
      </c>
      <c r="AR20" s="1" t="s">
        <v>226</v>
      </c>
      <c r="AS20" s="3"/>
      <c r="AT20" s="3"/>
      <c r="AU20" s="3"/>
      <c r="AV20" s="3"/>
      <c r="AW20" s="3"/>
      <c r="AX20" s="3"/>
    </row>
    <row r="21" spans="1:50" s="1" customFormat="1" ht="15" customHeight="1" x14ac:dyDescent="0.25">
      <c r="A21" s="13" t="s">
        <v>37</v>
      </c>
      <c r="B21" s="10"/>
      <c r="C21" s="14">
        <v>1320</v>
      </c>
      <c r="D21" s="15">
        <v>1630</v>
      </c>
      <c r="E21" s="10">
        <v>620</v>
      </c>
      <c r="F21" s="12">
        <v>1004</v>
      </c>
      <c r="G21" s="17">
        <v>142</v>
      </c>
      <c r="H21" s="17">
        <v>17</v>
      </c>
      <c r="I21" s="24" t="s">
        <v>66</v>
      </c>
      <c r="J21" s="24" t="s">
        <v>39</v>
      </c>
      <c r="K21" s="25" t="s">
        <v>40</v>
      </c>
      <c r="L21" s="26">
        <v>1</v>
      </c>
      <c r="M21" s="27">
        <v>1</v>
      </c>
      <c r="N21" s="28"/>
      <c r="O21" s="29"/>
      <c r="P21" s="30"/>
      <c r="Q21" s="38">
        <v>25</v>
      </c>
      <c r="R21" s="38"/>
      <c r="S21" s="39">
        <v>28</v>
      </c>
      <c r="T21" s="28"/>
      <c r="U21" s="40">
        <v>25</v>
      </c>
      <c r="V21" s="41"/>
      <c r="W21" s="11"/>
      <c r="X21" s="42" t="e">
        <f>MIN(#REF!,N21,#REF!,O21,#REF!,#REF!,P21,#REF!,Q21,R21,#REF!,#REF!,#REF!,#REF!,S21,#REF!,#REF!,T21,U21,#REF!,#REF!)</f>
        <v>#REF!</v>
      </c>
      <c r="Y21" s="42" t="e">
        <f>MAX(#REF!,N21,#REF!,O21,#REF!,#REF!,P21,#REF!,Q21,R21,#REF!,#REF!,#REF!,#REF!,S21,#REF!,#REF!,T21,U21,#REF!,#REF!)</f>
        <v>#REF!</v>
      </c>
      <c r="Z21" s="8" t="e">
        <f t="shared" si="0"/>
        <v>#REF!</v>
      </c>
      <c r="AA21" s="60" t="e">
        <f t="shared" si="1"/>
        <v>#REF!</v>
      </c>
      <c r="AB21" s="3" t="e">
        <f t="shared" si="2"/>
        <v>#REF!</v>
      </c>
      <c r="AC21" s="56">
        <v>0.23</v>
      </c>
      <c r="AD21" s="63">
        <f t="shared" si="14"/>
        <v>5.8181818181818183</v>
      </c>
      <c r="AE21" s="56"/>
      <c r="AI21" s="9">
        <f>AD21</f>
        <v>5.8181818181818183</v>
      </c>
      <c r="AJ21" s="1">
        <f t="shared" si="6"/>
        <v>5.82</v>
      </c>
      <c r="AK21" s="1">
        <f t="shared" si="7"/>
        <v>5.82</v>
      </c>
      <c r="AL21" s="66">
        <v>52</v>
      </c>
      <c r="AM21" s="67">
        <v>28</v>
      </c>
      <c r="AN21" s="67">
        <f t="shared" si="8"/>
        <v>28</v>
      </c>
      <c r="AO21" s="66"/>
      <c r="AP21" s="1">
        <f t="shared" si="13"/>
        <v>0</v>
      </c>
      <c r="AQ21" s="56">
        <f t="shared" si="9"/>
        <v>0.25410905991102595</v>
      </c>
      <c r="AR21" s="1" t="s">
        <v>226</v>
      </c>
    </row>
    <row r="22" spans="1:50" s="1" customFormat="1" ht="12.75" customHeight="1" x14ac:dyDescent="0.25">
      <c r="A22" s="13" t="s">
        <v>37</v>
      </c>
      <c r="B22" s="10"/>
      <c r="C22" s="18">
        <v>1313</v>
      </c>
      <c r="D22" s="15">
        <v>1636</v>
      </c>
      <c r="E22" s="10">
        <v>613</v>
      </c>
      <c r="F22" s="12">
        <v>1010</v>
      </c>
      <c r="G22" s="17">
        <v>148</v>
      </c>
      <c r="H22" s="17">
        <v>17</v>
      </c>
      <c r="I22" s="24" t="s">
        <v>67</v>
      </c>
      <c r="J22" s="24" t="s">
        <v>39</v>
      </c>
      <c r="K22" s="25" t="s">
        <v>40</v>
      </c>
      <c r="L22" s="26">
        <v>1</v>
      </c>
      <c r="M22" s="27">
        <v>1</v>
      </c>
      <c r="N22" s="28">
        <v>55</v>
      </c>
      <c r="O22" s="29"/>
      <c r="P22" s="30"/>
      <c r="Q22" s="38"/>
      <c r="R22" s="38"/>
      <c r="S22" s="39">
        <v>36</v>
      </c>
      <c r="T22" s="28">
        <v>55</v>
      </c>
      <c r="U22" s="40">
        <v>28</v>
      </c>
      <c r="V22" s="41"/>
      <c r="W22" s="11"/>
      <c r="X22" s="42" t="e">
        <f>MIN(#REF!,N22,#REF!,O22,#REF!,#REF!,P22,#REF!,Q22,R22,#REF!,#REF!,#REF!,#REF!,S22,#REF!,#REF!,T22,U22,#REF!,#REF!)</f>
        <v>#REF!</v>
      </c>
      <c r="Y22" s="42" t="e">
        <f>MAX(#REF!,N22,#REF!,O22,#REF!,#REF!,P22,#REF!,Q22,R22,#REF!,#REF!,#REF!,#REF!,S22,#REF!,#REF!,T22,U22,#REF!,#REF!)</f>
        <v>#REF!</v>
      </c>
      <c r="Z22" s="8" t="e">
        <f t="shared" si="0"/>
        <v>#REF!</v>
      </c>
      <c r="AA22" s="60" t="e">
        <f t="shared" si="1"/>
        <v>#REF!</v>
      </c>
      <c r="AB22" s="3" t="e">
        <f t="shared" si="2"/>
        <v>#REF!</v>
      </c>
      <c r="AC22" s="56">
        <v>0.23</v>
      </c>
      <c r="AD22" s="63">
        <f t="shared" si="14"/>
        <v>7.4805194805194803</v>
      </c>
      <c r="AE22" s="56"/>
      <c r="AI22" s="9">
        <f>AD22</f>
        <v>7.4805194805194803</v>
      </c>
      <c r="AJ22" s="1">
        <f t="shared" si="6"/>
        <v>7.48</v>
      </c>
      <c r="AK22" s="1">
        <f t="shared" si="7"/>
        <v>7.48</v>
      </c>
      <c r="AL22" s="66">
        <v>52</v>
      </c>
      <c r="AM22" s="67">
        <v>36</v>
      </c>
      <c r="AN22" s="67">
        <f t="shared" si="8"/>
        <v>36</v>
      </c>
      <c r="AO22" s="66"/>
      <c r="AP22" s="1">
        <f t="shared" si="13"/>
        <v>0</v>
      </c>
      <c r="AQ22" s="56">
        <f t="shared" si="9"/>
        <v>0.25382415122497204</v>
      </c>
      <c r="AR22" s="1" t="s">
        <v>226</v>
      </c>
    </row>
    <row r="23" spans="1:50" s="1" customFormat="1" ht="12.75" customHeight="1" x14ac:dyDescent="0.25">
      <c r="A23" s="13" t="s">
        <v>37</v>
      </c>
      <c r="B23" s="10"/>
      <c r="C23" s="14">
        <v>7896</v>
      </c>
      <c r="D23" s="15">
        <v>1637</v>
      </c>
      <c r="E23" s="10">
        <v>3326</v>
      </c>
      <c r="F23" s="12">
        <v>1011</v>
      </c>
      <c r="G23" s="17">
        <v>149</v>
      </c>
      <c r="H23" s="17">
        <v>17</v>
      </c>
      <c r="I23" s="24" t="s">
        <v>68</v>
      </c>
      <c r="J23" s="24" t="s">
        <v>59</v>
      </c>
      <c r="K23" s="25" t="s">
        <v>40</v>
      </c>
      <c r="L23" s="26">
        <v>1</v>
      </c>
      <c r="M23" s="27">
        <v>2</v>
      </c>
      <c r="N23" s="31"/>
      <c r="O23" s="29"/>
      <c r="P23" s="32"/>
      <c r="Q23" s="45">
        <v>38</v>
      </c>
      <c r="R23" s="38"/>
      <c r="S23" s="46">
        <v>18</v>
      </c>
      <c r="T23" s="31"/>
      <c r="U23" s="47"/>
      <c r="V23" s="41"/>
      <c r="W23" s="11"/>
      <c r="X23" s="42" t="e">
        <f>MIN(#REF!,N23,#REF!,O23,#REF!,#REF!,P23,#REF!,Q23,R23,#REF!,#REF!,#REF!,#REF!,S23,#REF!,#REF!,T23,U23,#REF!,#REF!)</f>
        <v>#REF!</v>
      </c>
      <c r="Y23" s="42" t="e">
        <f>MAX(#REF!,N23,#REF!,O23,#REF!,#REF!,P23,#REF!,Q23,R23,#REF!,#REF!,#REF!,#REF!,S23,#REF!,#REF!,T23,U23,#REF!,#REF!)</f>
        <v>#REF!</v>
      </c>
      <c r="Z23" s="8" t="e">
        <f t="shared" si="0"/>
        <v>#REF!</v>
      </c>
      <c r="AA23" s="60" t="e">
        <f t="shared" si="1"/>
        <v>#REF!</v>
      </c>
      <c r="AB23" s="3" t="e">
        <f t="shared" si="2"/>
        <v>#REF!</v>
      </c>
      <c r="AC23" s="61"/>
      <c r="AD23" s="9">
        <f t="shared" si="14"/>
        <v>2.88</v>
      </c>
      <c r="AE23" s="8">
        <v>0.25</v>
      </c>
      <c r="AF23" s="3">
        <f t="shared" ref="AF23:AF28" si="15">S23/6.25/(1-AE23)</f>
        <v>3.84</v>
      </c>
      <c r="AG23"/>
      <c r="AH23"/>
      <c r="AI23" s="3">
        <f t="shared" ref="AI23:AI52" si="16">AF23</f>
        <v>3.84</v>
      </c>
      <c r="AJ23" s="1">
        <f t="shared" si="6"/>
        <v>3.84</v>
      </c>
      <c r="AK23" s="1">
        <f t="shared" si="7"/>
        <v>3.84</v>
      </c>
      <c r="AL23" s="66">
        <v>52</v>
      </c>
      <c r="AM23" s="70">
        <v>18</v>
      </c>
      <c r="AN23" s="67">
        <f t="shared" si="8"/>
        <v>36</v>
      </c>
      <c r="AO23"/>
      <c r="AP23" s="1">
        <f t="shared" si="13"/>
        <v>0</v>
      </c>
      <c r="AQ23" s="56">
        <f t="shared" si="9"/>
        <v>0.2732558139534883</v>
      </c>
      <c r="AR23" s="1" t="s">
        <v>226</v>
      </c>
      <c r="AS23"/>
      <c r="AT23"/>
      <c r="AU23"/>
      <c r="AV23"/>
      <c r="AW23"/>
      <c r="AX23"/>
    </row>
    <row r="24" spans="1:50" s="1" customFormat="1" ht="12.75" customHeight="1" x14ac:dyDescent="0.25">
      <c r="A24" s="13" t="s">
        <v>37</v>
      </c>
      <c r="B24" s="10"/>
      <c r="C24" s="18">
        <v>5885</v>
      </c>
      <c r="D24" s="15">
        <v>1638</v>
      </c>
      <c r="E24" s="10">
        <v>2607</v>
      </c>
      <c r="F24" s="12">
        <v>1012</v>
      </c>
      <c r="G24" s="17">
        <v>150</v>
      </c>
      <c r="H24" s="17">
        <v>17</v>
      </c>
      <c r="I24" s="24" t="s">
        <v>69</v>
      </c>
      <c r="J24" s="24" t="s">
        <v>42</v>
      </c>
      <c r="K24" s="25" t="s">
        <v>40</v>
      </c>
      <c r="L24" s="26">
        <v>4</v>
      </c>
      <c r="M24" s="27">
        <v>5</v>
      </c>
      <c r="N24" s="33">
        <v>18</v>
      </c>
      <c r="O24" s="29"/>
      <c r="P24" s="30"/>
      <c r="Q24" s="38"/>
      <c r="R24" s="38"/>
      <c r="S24" s="43">
        <v>26</v>
      </c>
      <c r="T24" s="28">
        <v>18</v>
      </c>
      <c r="U24" s="40">
        <v>18</v>
      </c>
      <c r="V24" s="41"/>
      <c r="W24" s="11"/>
      <c r="X24" s="42" t="e">
        <f>MIN(#REF!,N24,#REF!,O24,#REF!,#REF!,P24,#REF!,Q24,R24,#REF!,#REF!,#REF!,#REF!,S24,#REF!,#REF!,T24,U24,#REF!,#REF!)</f>
        <v>#REF!</v>
      </c>
      <c r="Y24" s="42" t="e">
        <f>MAX(#REF!,N24,#REF!,O24,#REF!,#REF!,P24,#REF!,Q24,R24,#REF!,#REF!,#REF!,#REF!,S24,#REF!,#REF!,T24,U24,#REF!,#REF!)</f>
        <v>#REF!</v>
      </c>
      <c r="Z24" s="8" t="e">
        <f t="shared" si="0"/>
        <v>#REF!</v>
      </c>
      <c r="AA24" s="60" t="e">
        <f t="shared" si="1"/>
        <v>#REF!</v>
      </c>
      <c r="AB24" s="3" t="e">
        <f t="shared" si="2"/>
        <v>#REF!</v>
      </c>
      <c r="AC24" s="8">
        <v>0.23</v>
      </c>
      <c r="AD24" s="62">
        <f>T24/6.25/(1-AC24)</f>
        <v>3.7402597402597402</v>
      </c>
      <c r="AE24" s="8">
        <v>0.25</v>
      </c>
      <c r="AF24" s="3">
        <f>N24/6.25/(1-AE24)</f>
        <v>3.84</v>
      </c>
      <c r="AG24" s="3"/>
      <c r="AH24" s="3"/>
      <c r="AI24" s="3">
        <f t="shared" si="16"/>
        <v>3.84</v>
      </c>
      <c r="AJ24" s="1">
        <f t="shared" si="6"/>
        <v>3.84</v>
      </c>
      <c r="AK24" s="1">
        <f t="shared" si="7"/>
        <v>15.36</v>
      </c>
      <c r="AL24" s="69">
        <v>52</v>
      </c>
      <c r="AM24" s="68">
        <v>18</v>
      </c>
      <c r="AN24" s="67">
        <f t="shared" si="8"/>
        <v>90</v>
      </c>
      <c r="AO24" s="69"/>
      <c r="AP24" s="3">
        <v>0</v>
      </c>
      <c r="AQ24" s="56">
        <f t="shared" si="9"/>
        <v>0.2732558139534883</v>
      </c>
      <c r="AR24" s="1" t="s">
        <v>226</v>
      </c>
      <c r="AS24" s="3"/>
      <c r="AT24" s="3"/>
      <c r="AU24" s="3"/>
      <c r="AV24" s="3"/>
      <c r="AW24" s="3"/>
      <c r="AX24" s="3"/>
    </row>
    <row r="25" spans="1:50" s="1" customFormat="1" ht="12.75" customHeight="1" x14ac:dyDescent="0.25">
      <c r="A25" s="13" t="s">
        <v>37</v>
      </c>
      <c r="B25" s="10"/>
      <c r="C25" s="18">
        <v>1797</v>
      </c>
      <c r="D25" s="15">
        <v>1639</v>
      </c>
      <c r="E25" s="10">
        <v>856</v>
      </c>
      <c r="F25" s="12">
        <v>1013</v>
      </c>
      <c r="G25" s="17">
        <v>151</v>
      </c>
      <c r="H25" s="17">
        <v>17</v>
      </c>
      <c r="I25" s="24" t="s">
        <v>70</v>
      </c>
      <c r="J25" s="24" t="s">
        <v>42</v>
      </c>
      <c r="K25" s="25" t="s">
        <v>40</v>
      </c>
      <c r="L25" s="26">
        <v>3</v>
      </c>
      <c r="M25" s="27">
        <v>3</v>
      </c>
      <c r="N25" s="28">
        <v>25</v>
      </c>
      <c r="O25" s="29"/>
      <c r="P25" s="30"/>
      <c r="Q25" s="38"/>
      <c r="R25" s="38"/>
      <c r="S25" s="43">
        <v>28</v>
      </c>
      <c r="T25" s="28">
        <v>25</v>
      </c>
      <c r="U25" s="44">
        <v>18</v>
      </c>
      <c r="V25" s="41"/>
      <c r="W25" s="11"/>
      <c r="X25" s="42" t="e">
        <f>MIN(#REF!,N25,#REF!,O25,#REF!,#REF!,P25,#REF!,Q25,R25,#REF!,#REF!,#REF!,#REF!,S25,#REF!,#REF!,T25,U25,#REF!,#REF!)</f>
        <v>#REF!</v>
      </c>
      <c r="Y25" s="42" t="e">
        <f>MAX(#REF!,N25,#REF!,O25,#REF!,#REF!,P25,#REF!,Q25,R25,#REF!,#REF!,#REF!,#REF!,S25,#REF!,#REF!,T25,U25,#REF!,#REF!)</f>
        <v>#REF!</v>
      </c>
      <c r="Z25" s="8" t="e">
        <f t="shared" si="0"/>
        <v>#REF!</v>
      </c>
      <c r="AA25" s="60" t="e">
        <f t="shared" si="1"/>
        <v>#REF!</v>
      </c>
      <c r="AB25" s="3" t="e">
        <f t="shared" si="2"/>
        <v>#REF!</v>
      </c>
      <c r="AC25" s="56">
        <v>0.25</v>
      </c>
      <c r="AD25" s="9">
        <f t="shared" ref="AD25:AD28" si="17">S25/6.25/(1-AC25)</f>
        <v>5.9733333333333336</v>
      </c>
      <c r="AE25" s="8">
        <v>0.33</v>
      </c>
      <c r="AF25" s="1">
        <f>U25/6.25/(1-AE25)</f>
        <v>4.2985074626865671</v>
      </c>
      <c r="AI25" s="3">
        <f t="shared" si="16"/>
        <v>4.2985074626865671</v>
      </c>
      <c r="AJ25" s="1">
        <f t="shared" si="6"/>
        <v>4.3</v>
      </c>
      <c r="AK25" s="1">
        <f t="shared" si="7"/>
        <v>12.899999999999999</v>
      </c>
      <c r="AL25" s="66">
        <v>59</v>
      </c>
      <c r="AM25" s="67">
        <v>18</v>
      </c>
      <c r="AN25" s="67">
        <f t="shared" si="8"/>
        <v>54</v>
      </c>
      <c r="AO25" s="66"/>
      <c r="AP25" s="1">
        <f>U25-AM25</f>
        <v>0</v>
      </c>
      <c r="AQ25" s="56">
        <f t="shared" si="9"/>
        <v>0.35100054083288257</v>
      </c>
      <c r="AR25" s="1" t="s">
        <v>226</v>
      </c>
    </row>
    <row r="26" spans="1:50" s="1" customFormat="1" ht="12.75" customHeight="1" x14ac:dyDescent="0.25">
      <c r="A26" s="13" t="s">
        <v>37</v>
      </c>
      <c r="B26" s="10"/>
      <c r="C26" s="18">
        <v>1801</v>
      </c>
      <c r="D26" s="15">
        <v>1640</v>
      </c>
      <c r="E26" s="10">
        <v>860</v>
      </c>
      <c r="F26" s="12">
        <v>1014</v>
      </c>
      <c r="G26" s="17">
        <v>152</v>
      </c>
      <c r="H26" s="17">
        <v>17</v>
      </c>
      <c r="I26" s="24" t="s">
        <v>71</v>
      </c>
      <c r="J26" s="24" t="s">
        <v>42</v>
      </c>
      <c r="K26" s="25" t="s">
        <v>40</v>
      </c>
      <c r="L26" s="26">
        <v>9</v>
      </c>
      <c r="M26" s="27">
        <v>9</v>
      </c>
      <c r="N26" s="28">
        <v>25</v>
      </c>
      <c r="O26" s="29"/>
      <c r="P26" s="30"/>
      <c r="Q26" s="38"/>
      <c r="R26" s="38"/>
      <c r="S26" s="43">
        <v>28</v>
      </c>
      <c r="T26" s="28">
        <v>25</v>
      </c>
      <c r="U26" s="44">
        <v>18</v>
      </c>
      <c r="V26" s="41"/>
      <c r="W26" s="11"/>
      <c r="X26" s="42" t="e">
        <f>MIN(#REF!,N26,#REF!,O26,#REF!,#REF!,P26,#REF!,Q26,R26,#REF!,#REF!,#REF!,#REF!,S26,#REF!,#REF!,T26,U26,#REF!,#REF!)</f>
        <v>#REF!</v>
      </c>
      <c r="Y26" s="42" t="e">
        <f>MAX(#REF!,N26,#REF!,O26,#REF!,#REF!,P26,#REF!,Q26,R26,#REF!,#REF!,#REF!,#REF!,S26,#REF!,#REF!,T26,U26,#REF!,#REF!)</f>
        <v>#REF!</v>
      </c>
      <c r="Z26" s="8" t="e">
        <f t="shared" si="0"/>
        <v>#REF!</v>
      </c>
      <c r="AA26" s="60" t="e">
        <f t="shared" si="1"/>
        <v>#REF!</v>
      </c>
      <c r="AB26" s="3" t="e">
        <f t="shared" si="2"/>
        <v>#REF!</v>
      </c>
      <c r="AC26" s="56">
        <v>0.25</v>
      </c>
      <c r="AD26" s="9">
        <f t="shared" si="17"/>
        <v>5.9733333333333336</v>
      </c>
      <c r="AE26" s="8">
        <v>0.33</v>
      </c>
      <c r="AF26" s="1">
        <f>U26/6.25/(1-AE26)</f>
        <v>4.2985074626865671</v>
      </c>
      <c r="AI26" s="3">
        <f t="shared" si="16"/>
        <v>4.2985074626865671</v>
      </c>
      <c r="AJ26" s="1">
        <f t="shared" si="6"/>
        <v>4.3</v>
      </c>
      <c r="AK26" s="1">
        <f t="shared" si="7"/>
        <v>38.699999999999996</v>
      </c>
      <c r="AL26" s="66">
        <v>59</v>
      </c>
      <c r="AM26" s="67">
        <v>18</v>
      </c>
      <c r="AN26" s="67">
        <f t="shared" si="8"/>
        <v>162</v>
      </c>
      <c r="AO26" s="66"/>
      <c r="AP26" s="1">
        <f>U26-AM26</f>
        <v>0</v>
      </c>
      <c r="AQ26" s="56">
        <f t="shared" si="9"/>
        <v>0.35100054083288257</v>
      </c>
      <c r="AR26" s="1" t="s">
        <v>226</v>
      </c>
    </row>
    <row r="27" spans="1:50" s="1" customFormat="1" ht="15" customHeight="1" x14ac:dyDescent="0.25">
      <c r="A27" s="13" t="s">
        <v>37</v>
      </c>
      <c r="B27" s="10"/>
      <c r="C27" s="18">
        <v>6037</v>
      </c>
      <c r="D27" s="15">
        <v>1646</v>
      </c>
      <c r="E27" s="10">
        <v>2751</v>
      </c>
      <c r="F27" s="12">
        <v>1020</v>
      </c>
      <c r="G27" s="17">
        <v>158</v>
      </c>
      <c r="H27" s="17">
        <v>17</v>
      </c>
      <c r="I27" s="24" t="s">
        <v>72</v>
      </c>
      <c r="J27" s="24" t="s">
        <v>73</v>
      </c>
      <c r="K27" s="25" t="s">
        <v>40</v>
      </c>
      <c r="L27" s="26">
        <v>1</v>
      </c>
      <c r="M27" s="27">
        <v>2</v>
      </c>
      <c r="N27" s="28">
        <v>18</v>
      </c>
      <c r="O27" s="29"/>
      <c r="P27" s="30"/>
      <c r="Q27" s="38"/>
      <c r="R27" s="38"/>
      <c r="S27" s="39">
        <v>12</v>
      </c>
      <c r="T27" s="28">
        <v>18</v>
      </c>
      <c r="U27" s="40">
        <v>18</v>
      </c>
      <c r="V27" s="41"/>
      <c r="W27" s="11"/>
      <c r="X27" s="42" t="e">
        <f>MIN(#REF!,N27,#REF!,O27,#REF!,#REF!,P27,#REF!,Q27,R27,#REF!,#REF!,#REF!,#REF!,S27,#REF!,#REF!,T27,U27,#REF!,#REF!)</f>
        <v>#REF!</v>
      </c>
      <c r="Y27" s="42" t="e">
        <f>MAX(#REF!,N27,#REF!,O27,#REF!,#REF!,P27,#REF!,Q27,R27,#REF!,#REF!,#REF!,#REF!,S27,#REF!,#REF!,T27,U27,#REF!,#REF!)</f>
        <v>#REF!</v>
      </c>
      <c r="Z27" s="8" t="e">
        <f t="shared" si="0"/>
        <v>#REF!</v>
      </c>
      <c r="AA27" s="60" t="e">
        <f t="shared" si="1"/>
        <v>#REF!</v>
      </c>
      <c r="AB27" s="3" t="e">
        <f t="shared" si="2"/>
        <v>#REF!</v>
      </c>
      <c r="AC27" s="8">
        <v>0.23</v>
      </c>
      <c r="AD27" s="62">
        <f t="shared" si="17"/>
        <v>2.4935064935064934</v>
      </c>
      <c r="AE27" s="8">
        <v>0.25</v>
      </c>
      <c r="AF27" s="3">
        <f t="shared" si="15"/>
        <v>2.56</v>
      </c>
      <c r="AG27" s="3"/>
      <c r="AH27" s="3"/>
      <c r="AI27" s="3">
        <f t="shared" si="16"/>
        <v>2.56</v>
      </c>
      <c r="AJ27" s="1">
        <f t="shared" si="6"/>
        <v>2.56</v>
      </c>
      <c r="AK27" s="1">
        <f t="shared" si="7"/>
        <v>2.56</v>
      </c>
      <c r="AL27" s="66">
        <v>52</v>
      </c>
      <c r="AM27" s="68">
        <v>12</v>
      </c>
      <c r="AN27" s="67">
        <f t="shared" si="8"/>
        <v>24</v>
      </c>
      <c r="AO27" s="69"/>
      <c r="AP27" s="1">
        <f>S27-AM27</f>
        <v>0</v>
      </c>
      <c r="AQ27" s="56">
        <f t="shared" si="9"/>
        <v>0.27325581395348841</v>
      </c>
      <c r="AR27" s="1" t="s">
        <v>226</v>
      </c>
      <c r="AS27" s="3"/>
      <c r="AT27" s="3"/>
      <c r="AU27" s="3"/>
      <c r="AV27" s="3"/>
      <c r="AW27" s="3"/>
      <c r="AX27" s="3"/>
    </row>
    <row r="28" spans="1:50" s="1" customFormat="1" ht="25.5" customHeight="1" x14ac:dyDescent="0.25">
      <c r="A28" s="13" t="s">
        <v>37</v>
      </c>
      <c r="B28" s="10"/>
      <c r="C28" s="14">
        <v>5962</v>
      </c>
      <c r="D28" s="15">
        <v>1649</v>
      </c>
      <c r="E28" s="10">
        <v>2676</v>
      </c>
      <c r="F28" s="12">
        <v>1023</v>
      </c>
      <c r="G28" s="17">
        <v>161</v>
      </c>
      <c r="H28" s="17">
        <v>17</v>
      </c>
      <c r="I28" s="24" t="s">
        <v>74</v>
      </c>
      <c r="J28" s="24" t="s">
        <v>42</v>
      </c>
      <c r="K28" s="25" t="s">
        <v>40</v>
      </c>
      <c r="L28" s="26">
        <v>1</v>
      </c>
      <c r="M28" s="27">
        <v>2</v>
      </c>
      <c r="N28" s="28">
        <v>16</v>
      </c>
      <c r="O28" s="29"/>
      <c r="P28" s="30"/>
      <c r="Q28" s="38"/>
      <c r="R28" s="38"/>
      <c r="S28" s="39">
        <v>12</v>
      </c>
      <c r="T28" s="28">
        <v>16</v>
      </c>
      <c r="U28" s="40">
        <v>18</v>
      </c>
      <c r="V28" s="41"/>
      <c r="W28" s="11"/>
      <c r="X28" s="42" t="e">
        <f>MIN(#REF!,N28,#REF!,O28,#REF!,#REF!,P28,#REF!,Q28,R28,#REF!,#REF!,#REF!,#REF!,S28,#REF!,#REF!,T28,U28,#REF!,#REF!)</f>
        <v>#REF!</v>
      </c>
      <c r="Y28" s="42" t="e">
        <f>MAX(#REF!,N28,#REF!,O28,#REF!,#REF!,P28,#REF!,Q28,R28,#REF!,#REF!,#REF!,#REF!,S28,#REF!,#REF!,T28,U28,#REF!,#REF!)</f>
        <v>#REF!</v>
      </c>
      <c r="Z28" s="8" t="e">
        <f t="shared" si="0"/>
        <v>#REF!</v>
      </c>
      <c r="AA28" s="60" t="e">
        <f t="shared" si="1"/>
        <v>#REF!</v>
      </c>
      <c r="AB28" s="3" t="e">
        <f t="shared" si="2"/>
        <v>#REF!</v>
      </c>
      <c r="AC28" s="8">
        <v>0.23</v>
      </c>
      <c r="AD28" s="62">
        <f t="shared" si="17"/>
        <v>2.4935064935064934</v>
      </c>
      <c r="AE28" s="8">
        <v>0.25</v>
      </c>
      <c r="AF28" s="3">
        <f t="shared" si="15"/>
        <v>2.56</v>
      </c>
      <c r="AG28" s="3"/>
      <c r="AH28" s="3"/>
      <c r="AI28" s="3">
        <f t="shared" si="16"/>
        <v>2.56</v>
      </c>
      <c r="AJ28" s="1">
        <f t="shared" si="6"/>
        <v>2.56</v>
      </c>
      <c r="AK28" s="1">
        <f t="shared" si="7"/>
        <v>2.56</v>
      </c>
      <c r="AL28" s="66">
        <v>52</v>
      </c>
      <c r="AM28" s="68">
        <v>12</v>
      </c>
      <c r="AN28" s="67">
        <f t="shared" si="8"/>
        <v>24</v>
      </c>
      <c r="AO28" s="69"/>
      <c r="AP28" s="1">
        <f>S28-AM28</f>
        <v>0</v>
      </c>
      <c r="AQ28" s="56">
        <f t="shared" si="9"/>
        <v>0.27325581395348841</v>
      </c>
      <c r="AR28" s="1" t="s">
        <v>226</v>
      </c>
      <c r="AS28" s="3"/>
      <c r="AT28" s="3"/>
      <c r="AU28" s="3"/>
      <c r="AV28" s="3"/>
      <c r="AW28" s="3"/>
      <c r="AX28" s="3"/>
    </row>
    <row r="29" spans="1:50" s="1" customFormat="1" ht="15" customHeight="1" x14ac:dyDescent="0.25">
      <c r="A29" s="13" t="s">
        <v>37</v>
      </c>
      <c r="B29" s="10"/>
      <c r="C29" s="18">
        <v>7907</v>
      </c>
      <c r="D29" s="15">
        <v>1652</v>
      </c>
      <c r="E29" s="10">
        <v>3335</v>
      </c>
      <c r="F29" s="12">
        <v>1026</v>
      </c>
      <c r="G29" s="17">
        <v>164</v>
      </c>
      <c r="H29" s="17">
        <v>17</v>
      </c>
      <c r="I29" s="24" t="s">
        <v>75</v>
      </c>
      <c r="J29" s="24" t="s">
        <v>39</v>
      </c>
      <c r="K29" s="25" t="s">
        <v>40</v>
      </c>
      <c r="L29" s="26">
        <v>6</v>
      </c>
      <c r="M29" s="27">
        <v>6</v>
      </c>
      <c r="N29" s="31"/>
      <c r="O29" s="29"/>
      <c r="P29" s="32"/>
      <c r="Q29" s="45"/>
      <c r="R29" s="38"/>
      <c r="S29" s="51"/>
      <c r="T29" s="31"/>
      <c r="U29" s="53">
        <v>22</v>
      </c>
      <c r="V29" s="41"/>
      <c r="W29" s="11"/>
      <c r="X29" s="42" t="e">
        <f>MIN(#REF!,N29,#REF!,O29,#REF!,#REF!,P29,#REF!,Q29,R29,#REF!,#REF!,#REF!,#REF!,S29,#REF!,#REF!,T29,U29,#REF!,#REF!)</f>
        <v>#REF!</v>
      </c>
      <c r="Y29" s="42" t="e">
        <f>MAX(#REF!,N29,#REF!,O29,#REF!,#REF!,P29,#REF!,Q29,R29,#REF!,#REF!,#REF!,#REF!,S29,#REF!,#REF!,T29,U29,#REF!,#REF!)</f>
        <v>#REF!</v>
      </c>
      <c r="Z29" s="8" t="e">
        <f t="shared" si="0"/>
        <v>#REF!</v>
      </c>
      <c r="AA29" s="60" t="e">
        <f t="shared" si="1"/>
        <v>#REF!</v>
      </c>
      <c r="AB29" s="3" t="e">
        <f t="shared" si="2"/>
        <v>#REF!</v>
      </c>
      <c r="AC29" s="61"/>
      <c r="AD29" s="64">
        <f t="shared" ref="AD29:AD32" si="18">U29/6.25/(1-AC29)</f>
        <v>3.52</v>
      </c>
      <c r="AE29" s="8">
        <v>0.3</v>
      </c>
      <c r="AF29" s="3">
        <f t="shared" ref="AF29:AF32" si="19">U29/6.25/(1-AE29)</f>
        <v>5.0285714285714294</v>
      </c>
      <c r="AG29"/>
      <c r="AH29"/>
      <c r="AI29" s="3">
        <f t="shared" si="16"/>
        <v>5.0285714285714294</v>
      </c>
      <c r="AJ29" s="1">
        <f t="shared" si="6"/>
        <v>5.03</v>
      </c>
      <c r="AK29" s="1">
        <f t="shared" si="7"/>
        <v>30.18</v>
      </c>
      <c r="AL29" s="66">
        <v>59</v>
      </c>
      <c r="AM29" s="70">
        <v>22</v>
      </c>
      <c r="AN29" s="67">
        <f t="shared" si="8"/>
        <v>132</v>
      </c>
      <c r="AO29"/>
      <c r="AP29" s="1">
        <f>U29-AM29</f>
        <v>0</v>
      </c>
      <c r="AQ29" s="56">
        <f t="shared" si="9"/>
        <v>0.32189806895063733</v>
      </c>
      <c r="AR29" s="1" t="s">
        <v>226</v>
      </c>
      <c r="AS29"/>
      <c r="AT29"/>
      <c r="AU29"/>
      <c r="AV29"/>
      <c r="AW29"/>
      <c r="AX29"/>
    </row>
    <row r="30" spans="1:50" s="1" customFormat="1" ht="15" customHeight="1" x14ac:dyDescent="0.25">
      <c r="A30" s="13" t="s">
        <v>37</v>
      </c>
      <c r="B30" s="10"/>
      <c r="C30" s="14">
        <v>7908</v>
      </c>
      <c r="D30" s="15">
        <v>1653</v>
      </c>
      <c r="E30" s="10">
        <v>3336</v>
      </c>
      <c r="F30" s="12">
        <v>1027</v>
      </c>
      <c r="G30" s="17">
        <v>165</v>
      </c>
      <c r="H30" s="17">
        <v>17</v>
      </c>
      <c r="I30" s="24" t="s">
        <v>76</v>
      </c>
      <c r="J30" s="24" t="s">
        <v>39</v>
      </c>
      <c r="K30" s="25" t="s">
        <v>40</v>
      </c>
      <c r="L30" s="26">
        <v>6</v>
      </c>
      <c r="M30" s="27">
        <v>6</v>
      </c>
      <c r="N30" s="31"/>
      <c r="O30" s="29"/>
      <c r="P30" s="32"/>
      <c r="Q30" s="45"/>
      <c r="R30" s="38"/>
      <c r="S30" s="51"/>
      <c r="T30" s="31"/>
      <c r="U30" s="53">
        <v>22</v>
      </c>
      <c r="V30" s="41"/>
      <c r="W30" s="11"/>
      <c r="X30" s="42" t="e">
        <f>MIN(#REF!,N30,#REF!,O30,#REF!,#REF!,P30,#REF!,Q30,R30,#REF!,#REF!,#REF!,#REF!,S30,#REF!,#REF!,T30,U30,#REF!,#REF!)</f>
        <v>#REF!</v>
      </c>
      <c r="Y30" s="42" t="e">
        <f>MAX(#REF!,N30,#REF!,O30,#REF!,#REF!,P30,#REF!,Q30,R30,#REF!,#REF!,#REF!,#REF!,S30,#REF!,#REF!,T30,U30,#REF!,#REF!)</f>
        <v>#REF!</v>
      </c>
      <c r="Z30" s="8" t="e">
        <f t="shared" si="0"/>
        <v>#REF!</v>
      </c>
      <c r="AA30" s="60" t="e">
        <f t="shared" si="1"/>
        <v>#REF!</v>
      </c>
      <c r="AB30" s="3" t="e">
        <f t="shared" si="2"/>
        <v>#REF!</v>
      </c>
      <c r="AC30" s="61"/>
      <c r="AD30" s="64">
        <f t="shared" si="18"/>
        <v>3.52</v>
      </c>
      <c r="AE30" s="8">
        <v>0.3</v>
      </c>
      <c r="AF30" s="3">
        <f t="shared" si="19"/>
        <v>5.0285714285714294</v>
      </c>
      <c r="AG30"/>
      <c r="AH30"/>
      <c r="AI30" s="3">
        <f t="shared" si="16"/>
        <v>5.0285714285714294</v>
      </c>
      <c r="AJ30" s="1">
        <f t="shared" si="6"/>
        <v>5.03</v>
      </c>
      <c r="AK30" s="1">
        <f t="shared" si="7"/>
        <v>30.18</v>
      </c>
      <c r="AL30" s="66">
        <v>59</v>
      </c>
      <c r="AM30" s="70">
        <v>22</v>
      </c>
      <c r="AN30" s="67">
        <f t="shared" si="8"/>
        <v>132</v>
      </c>
      <c r="AO30"/>
      <c r="AP30" s="1">
        <f>U30-AM30</f>
        <v>0</v>
      </c>
      <c r="AQ30" s="56">
        <f t="shared" si="9"/>
        <v>0.32189806895063733</v>
      </c>
      <c r="AR30" s="1" t="s">
        <v>226</v>
      </c>
      <c r="AS30"/>
      <c r="AT30"/>
      <c r="AU30"/>
      <c r="AV30"/>
      <c r="AW30"/>
      <c r="AX30"/>
    </row>
    <row r="31" spans="1:50" s="1" customFormat="1" ht="15" customHeight="1" x14ac:dyDescent="0.25">
      <c r="A31" s="13" t="s">
        <v>37</v>
      </c>
      <c r="B31" s="10"/>
      <c r="C31" s="18">
        <v>7909</v>
      </c>
      <c r="D31" s="15">
        <v>1654</v>
      </c>
      <c r="E31" s="10">
        <v>3337</v>
      </c>
      <c r="F31" s="12">
        <v>1028</v>
      </c>
      <c r="G31" s="17">
        <v>166</v>
      </c>
      <c r="H31" s="17">
        <v>17</v>
      </c>
      <c r="I31" s="24" t="s">
        <v>77</v>
      </c>
      <c r="J31" s="24" t="s">
        <v>39</v>
      </c>
      <c r="K31" s="25" t="s">
        <v>40</v>
      </c>
      <c r="L31" s="26">
        <v>6</v>
      </c>
      <c r="M31" s="27">
        <v>6</v>
      </c>
      <c r="N31" s="31"/>
      <c r="O31" s="29"/>
      <c r="P31" s="32"/>
      <c r="Q31" s="45"/>
      <c r="R31" s="38"/>
      <c r="S31" s="51"/>
      <c r="T31" s="31"/>
      <c r="U31" s="53">
        <v>22</v>
      </c>
      <c r="V31" s="41"/>
      <c r="W31" s="11"/>
      <c r="X31" s="42" t="e">
        <f>MIN(#REF!,N31,#REF!,O31,#REF!,#REF!,P31,#REF!,Q31,R31,#REF!,#REF!,#REF!,#REF!,S31,#REF!,#REF!,T31,U31,#REF!,#REF!)</f>
        <v>#REF!</v>
      </c>
      <c r="Y31" s="42" t="e">
        <f>MAX(#REF!,N31,#REF!,O31,#REF!,#REF!,P31,#REF!,Q31,R31,#REF!,#REF!,#REF!,#REF!,S31,#REF!,#REF!,T31,U31,#REF!,#REF!)</f>
        <v>#REF!</v>
      </c>
      <c r="Z31" s="8" t="e">
        <f t="shared" si="0"/>
        <v>#REF!</v>
      </c>
      <c r="AA31" s="60" t="e">
        <f t="shared" si="1"/>
        <v>#REF!</v>
      </c>
      <c r="AB31" s="3" t="e">
        <f t="shared" si="2"/>
        <v>#REF!</v>
      </c>
      <c r="AC31" s="61"/>
      <c r="AD31" s="64">
        <f t="shared" si="18"/>
        <v>3.52</v>
      </c>
      <c r="AE31" s="8">
        <v>0.3</v>
      </c>
      <c r="AF31" s="3">
        <f t="shared" si="19"/>
        <v>5.0285714285714294</v>
      </c>
      <c r="AG31"/>
      <c r="AH31"/>
      <c r="AI31" s="3">
        <f t="shared" si="16"/>
        <v>5.0285714285714294</v>
      </c>
      <c r="AJ31" s="1">
        <f t="shared" si="6"/>
        <v>5.03</v>
      </c>
      <c r="AK31" s="1">
        <f t="shared" si="7"/>
        <v>30.18</v>
      </c>
      <c r="AL31" s="66">
        <v>59</v>
      </c>
      <c r="AM31" s="70">
        <v>22</v>
      </c>
      <c r="AN31" s="67">
        <f t="shared" si="8"/>
        <v>132</v>
      </c>
      <c r="AO31"/>
      <c r="AP31" s="1">
        <f>U31-AM31</f>
        <v>0</v>
      </c>
      <c r="AQ31" s="56">
        <f t="shared" si="9"/>
        <v>0.32189806895063733</v>
      </c>
      <c r="AR31" s="1" t="s">
        <v>226</v>
      </c>
      <c r="AS31"/>
      <c r="AT31"/>
      <c r="AU31"/>
      <c r="AV31"/>
      <c r="AW31"/>
      <c r="AX31"/>
    </row>
    <row r="32" spans="1:50" s="1" customFormat="1" ht="15" customHeight="1" x14ac:dyDescent="0.25">
      <c r="A32" s="13" t="s">
        <v>37</v>
      </c>
      <c r="B32" s="10"/>
      <c r="C32" s="14">
        <v>7910</v>
      </c>
      <c r="D32" s="15">
        <v>1655</v>
      </c>
      <c r="E32" s="10">
        <v>3338</v>
      </c>
      <c r="F32" s="12">
        <v>1029</v>
      </c>
      <c r="G32" s="17">
        <v>167</v>
      </c>
      <c r="H32" s="17">
        <v>17</v>
      </c>
      <c r="I32" s="24" t="s">
        <v>78</v>
      </c>
      <c r="J32" s="24" t="s">
        <v>39</v>
      </c>
      <c r="K32" s="25" t="s">
        <v>40</v>
      </c>
      <c r="L32" s="26">
        <v>6</v>
      </c>
      <c r="M32" s="27">
        <v>6</v>
      </c>
      <c r="N32" s="31"/>
      <c r="O32" s="29"/>
      <c r="P32" s="32"/>
      <c r="Q32" s="45"/>
      <c r="R32" s="38"/>
      <c r="S32" s="51"/>
      <c r="T32" s="31"/>
      <c r="U32" s="53">
        <v>22</v>
      </c>
      <c r="V32" s="41"/>
      <c r="W32" s="11"/>
      <c r="X32" s="42" t="e">
        <f>MIN(#REF!,N32,#REF!,O32,#REF!,#REF!,P32,#REF!,Q32,R32,#REF!,#REF!,#REF!,#REF!,S32,#REF!,#REF!,T32,U32,#REF!,#REF!)</f>
        <v>#REF!</v>
      </c>
      <c r="Y32" s="42" t="e">
        <f>MAX(#REF!,N32,#REF!,O32,#REF!,#REF!,P32,#REF!,Q32,R32,#REF!,#REF!,#REF!,#REF!,S32,#REF!,#REF!,T32,U32,#REF!,#REF!)</f>
        <v>#REF!</v>
      </c>
      <c r="Z32" s="8" t="e">
        <f t="shared" si="0"/>
        <v>#REF!</v>
      </c>
      <c r="AA32" s="60" t="e">
        <f t="shared" si="1"/>
        <v>#REF!</v>
      </c>
      <c r="AB32" s="3" t="e">
        <f t="shared" si="2"/>
        <v>#REF!</v>
      </c>
      <c r="AC32" s="61"/>
      <c r="AD32" s="64">
        <f t="shared" si="18"/>
        <v>3.52</v>
      </c>
      <c r="AE32" s="8">
        <v>0.3</v>
      </c>
      <c r="AF32" s="3">
        <f t="shared" si="19"/>
        <v>5.0285714285714294</v>
      </c>
      <c r="AG32"/>
      <c r="AH32"/>
      <c r="AI32" s="3">
        <f t="shared" si="16"/>
        <v>5.0285714285714294</v>
      </c>
      <c r="AJ32" s="1">
        <f t="shared" si="6"/>
        <v>5.03</v>
      </c>
      <c r="AK32" s="1">
        <f t="shared" si="7"/>
        <v>30.18</v>
      </c>
      <c r="AL32" s="66">
        <v>59</v>
      </c>
      <c r="AM32" s="70">
        <v>22</v>
      </c>
      <c r="AN32" s="67">
        <f t="shared" si="8"/>
        <v>132</v>
      </c>
      <c r="AO32"/>
      <c r="AP32" s="1">
        <f>U32-AM32</f>
        <v>0</v>
      </c>
      <c r="AQ32" s="56">
        <f t="shared" si="9"/>
        <v>0.32189806895063733</v>
      </c>
      <c r="AR32" s="1" t="s">
        <v>226</v>
      </c>
      <c r="AS32"/>
      <c r="AT32"/>
      <c r="AU32"/>
      <c r="AV32"/>
      <c r="AW32"/>
      <c r="AX32"/>
    </row>
    <row r="33" spans="1:50" s="1" customFormat="1" ht="12.75" customHeight="1" x14ac:dyDescent="0.25">
      <c r="A33" s="13" t="s">
        <v>37</v>
      </c>
      <c r="B33" s="10"/>
      <c r="C33" s="18">
        <v>5883</v>
      </c>
      <c r="D33" s="15">
        <v>1657</v>
      </c>
      <c r="E33" s="10">
        <v>2606</v>
      </c>
      <c r="F33" s="12">
        <v>1031</v>
      </c>
      <c r="G33" s="17">
        <v>169</v>
      </c>
      <c r="H33" s="17">
        <v>17</v>
      </c>
      <c r="I33" s="24" t="s">
        <v>79</v>
      </c>
      <c r="J33" s="24" t="s">
        <v>80</v>
      </c>
      <c r="K33" s="25" t="s">
        <v>40</v>
      </c>
      <c r="L33" s="26">
        <v>1</v>
      </c>
      <c r="M33" s="27">
        <v>2</v>
      </c>
      <c r="N33" s="31"/>
      <c r="O33" s="29"/>
      <c r="P33" s="32"/>
      <c r="Q33" s="45"/>
      <c r="R33" s="38"/>
      <c r="S33" s="46">
        <v>16</v>
      </c>
      <c r="T33" s="31"/>
      <c r="U33" s="47"/>
      <c r="V33" s="41"/>
      <c r="W33" s="11"/>
      <c r="X33" s="42" t="e">
        <f>MIN(#REF!,N33,#REF!,O33,#REF!,#REF!,P33,#REF!,Q33,R33,#REF!,#REF!,#REF!,#REF!,S33,#REF!,#REF!,T33,U33,#REF!,#REF!)</f>
        <v>#REF!</v>
      </c>
      <c r="Y33" s="42" t="e">
        <f>MAX(#REF!,N33,#REF!,O33,#REF!,#REF!,P33,#REF!,Q33,R33,#REF!,#REF!,#REF!,#REF!,S33,#REF!,#REF!,T33,U33,#REF!,#REF!)</f>
        <v>#REF!</v>
      </c>
      <c r="Z33" s="8" t="e">
        <f t="shared" si="0"/>
        <v>#REF!</v>
      </c>
      <c r="AA33" s="60" t="e">
        <f t="shared" si="1"/>
        <v>#REF!</v>
      </c>
      <c r="AB33" s="3" t="e">
        <f t="shared" si="2"/>
        <v>#REF!</v>
      </c>
      <c r="AC33" s="8"/>
      <c r="AD33" s="9">
        <f t="shared" ref="AD33:AD40" si="20">S33/6.25/(1-AC33)</f>
        <v>2.56</v>
      </c>
      <c r="AE33" s="8"/>
      <c r="AF33" s="3">
        <v>4.91</v>
      </c>
      <c r="AG33" s="3"/>
      <c r="AH33" s="3"/>
      <c r="AI33" s="3">
        <f t="shared" si="16"/>
        <v>4.91</v>
      </c>
      <c r="AJ33" s="1">
        <f t="shared" si="6"/>
        <v>4.91</v>
      </c>
      <c r="AK33" s="1">
        <f t="shared" si="7"/>
        <v>4.91</v>
      </c>
      <c r="AL33" s="66">
        <v>52</v>
      </c>
      <c r="AM33" s="68">
        <v>16</v>
      </c>
      <c r="AN33" s="67">
        <f t="shared" si="8"/>
        <v>32</v>
      </c>
      <c r="AO33" s="69"/>
      <c r="AP33" s="1">
        <f>S33-AM33</f>
        <v>0</v>
      </c>
      <c r="AQ33" s="56">
        <f t="shared" si="9"/>
        <v>0.49478204581695329</v>
      </c>
      <c r="AR33" s="1" t="s">
        <v>226</v>
      </c>
      <c r="AS33" s="3"/>
      <c r="AT33" s="3"/>
      <c r="AU33" s="3"/>
      <c r="AV33" s="3"/>
      <c r="AW33" s="3"/>
      <c r="AX33" s="3"/>
    </row>
    <row r="34" spans="1:50" s="1" customFormat="1" ht="14.25" customHeight="1" x14ac:dyDescent="0.25">
      <c r="A34" s="13" t="s">
        <v>37</v>
      </c>
      <c r="B34" s="10"/>
      <c r="C34" s="18">
        <v>5907</v>
      </c>
      <c r="D34" s="15">
        <v>1674</v>
      </c>
      <c r="E34" s="10">
        <v>2621</v>
      </c>
      <c r="F34" s="12">
        <v>1048</v>
      </c>
      <c r="G34" s="17">
        <v>186</v>
      </c>
      <c r="H34" s="17">
        <v>17</v>
      </c>
      <c r="I34" s="24" t="s">
        <v>81</v>
      </c>
      <c r="J34" s="24" t="s">
        <v>82</v>
      </c>
      <c r="K34" s="25" t="s">
        <v>40</v>
      </c>
      <c r="L34" s="26">
        <v>6</v>
      </c>
      <c r="M34" s="27">
        <v>6</v>
      </c>
      <c r="N34" s="31">
        <v>20</v>
      </c>
      <c r="O34" s="29"/>
      <c r="P34" s="32"/>
      <c r="Q34" s="45"/>
      <c r="R34" s="38"/>
      <c r="S34" s="51"/>
      <c r="T34" s="52">
        <v>20</v>
      </c>
      <c r="U34" s="47">
        <v>20</v>
      </c>
      <c r="V34" s="41"/>
      <c r="W34" s="11"/>
      <c r="X34" s="42" t="e">
        <f>MIN(#REF!,N34,#REF!,O34,#REF!,#REF!,P34,#REF!,Q34,R34,#REF!,#REF!,#REF!,#REF!,S34,#REF!,#REF!,T34,U34,#REF!,#REF!)</f>
        <v>#REF!</v>
      </c>
      <c r="Y34" s="42" t="e">
        <f>MAX(#REF!,N34,#REF!,O34,#REF!,#REF!,P34,#REF!,Q34,R34,#REF!,#REF!,#REF!,#REF!,S34,#REF!,#REF!,T34,U34,#REF!,#REF!)</f>
        <v>#REF!</v>
      </c>
      <c r="Z34" s="8" t="e">
        <f t="shared" si="0"/>
        <v>#REF!</v>
      </c>
      <c r="AA34" s="60" t="e">
        <f t="shared" si="1"/>
        <v>#REF!</v>
      </c>
      <c r="AB34" s="3" t="e">
        <f t="shared" si="2"/>
        <v>#REF!</v>
      </c>
      <c r="AC34" s="8"/>
      <c r="AD34" s="9">
        <f>N34/6.25/(1-AC34)</f>
        <v>3.2</v>
      </c>
      <c r="AE34" s="8">
        <v>0.23</v>
      </c>
      <c r="AF34" s="3">
        <f>T34/6.25/(1-AE34)</f>
        <v>4.1558441558441563</v>
      </c>
      <c r="AG34" s="3"/>
      <c r="AH34" s="3"/>
      <c r="AI34" s="3">
        <f t="shared" si="16"/>
        <v>4.1558441558441563</v>
      </c>
      <c r="AJ34" s="1">
        <f t="shared" si="6"/>
        <v>4.16</v>
      </c>
      <c r="AK34" s="1">
        <f t="shared" si="7"/>
        <v>24.96</v>
      </c>
      <c r="AL34" s="69">
        <v>58</v>
      </c>
      <c r="AM34" s="68">
        <v>20</v>
      </c>
      <c r="AN34" s="67">
        <f t="shared" si="8"/>
        <v>120</v>
      </c>
      <c r="AO34" s="69"/>
      <c r="AP34" s="3">
        <f>T34-AM34</f>
        <v>0</v>
      </c>
      <c r="AQ34" s="56">
        <f t="shared" si="9"/>
        <v>0.25462134764460354</v>
      </c>
      <c r="AR34" s="1" t="s">
        <v>226</v>
      </c>
      <c r="AS34" s="3"/>
      <c r="AT34" s="3"/>
      <c r="AU34" s="3"/>
      <c r="AV34" s="3"/>
      <c r="AW34" s="3"/>
      <c r="AX34" s="3"/>
    </row>
    <row r="35" spans="1:50" s="1" customFormat="1" ht="14.25" customHeight="1" x14ac:dyDescent="0.25">
      <c r="A35" s="13" t="s">
        <v>37</v>
      </c>
      <c r="B35" s="10"/>
      <c r="C35" s="14">
        <v>5908</v>
      </c>
      <c r="D35" s="15">
        <v>1675</v>
      </c>
      <c r="E35" s="10">
        <v>2622</v>
      </c>
      <c r="F35" s="12">
        <v>1049</v>
      </c>
      <c r="G35" s="17">
        <v>187</v>
      </c>
      <c r="H35" s="17">
        <v>17</v>
      </c>
      <c r="I35" s="24" t="s">
        <v>83</v>
      </c>
      <c r="J35" s="24" t="s">
        <v>82</v>
      </c>
      <c r="K35" s="25" t="s">
        <v>40</v>
      </c>
      <c r="L35" s="26">
        <v>6</v>
      </c>
      <c r="M35" s="27">
        <v>6</v>
      </c>
      <c r="N35" s="31">
        <v>20</v>
      </c>
      <c r="O35" s="29"/>
      <c r="P35" s="32"/>
      <c r="Q35" s="45"/>
      <c r="R35" s="38"/>
      <c r="S35" s="51"/>
      <c r="T35" s="52">
        <v>20</v>
      </c>
      <c r="U35" s="47">
        <v>20</v>
      </c>
      <c r="V35" s="41"/>
      <c r="W35" s="11"/>
      <c r="X35" s="42" t="e">
        <f>MIN(#REF!,N35,#REF!,O35,#REF!,#REF!,P35,#REF!,Q35,R35,#REF!,#REF!,#REF!,#REF!,S35,#REF!,#REF!,T35,U35,#REF!,#REF!)</f>
        <v>#REF!</v>
      </c>
      <c r="Y35" s="42" t="e">
        <f>MAX(#REF!,N35,#REF!,O35,#REF!,#REF!,P35,#REF!,Q35,R35,#REF!,#REF!,#REF!,#REF!,S35,#REF!,#REF!,T35,U35,#REF!,#REF!)</f>
        <v>#REF!</v>
      </c>
      <c r="Z35" s="8" t="e">
        <f t="shared" si="0"/>
        <v>#REF!</v>
      </c>
      <c r="AA35" s="60" t="e">
        <f t="shared" si="1"/>
        <v>#REF!</v>
      </c>
      <c r="AB35" s="3" t="e">
        <f t="shared" si="2"/>
        <v>#REF!</v>
      </c>
      <c r="AC35" s="8"/>
      <c r="AD35" s="9">
        <f>N35/6.25/(1-AC35)</f>
        <v>3.2</v>
      </c>
      <c r="AE35" s="8">
        <v>0.23</v>
      </c>
      <c r="AF35" s="3">
        <f>T35/6.25/(1-AE35)</f>
        <v>4.1558441558441563</v>
      </c>
      <c r="AG35" s="3"/>
      <c r="AH35" s="3"/>
      <c r="AI35" s="3">
        <f t="shared" si="16"/>
        <v>4.1558441558441563</v>
      </c>
      <c r="AJ35" s="1">
        <f t="shared" si="6"/>
        <v>4.16</v>
      </c>
      <c r="AK35" s="1">
        <f t="shared" si="7"/>
        <v>24.96</v>
      </c>
      <c r="AL35" s="69">
        <v>58</v>
      </c>
      <c r="AM35" s="68">
        <v>20</v>
      </c>
      <c r="AN35" s="67">
        <f t="shared" si="8"/>
        <v>120</v>
      </c>
      <c r="AO35" s="69"/>
      <c r="AP35" s="3">
        <f>T35-AM35</f>
        <v>0</v>
      </c>
      <c r="AQ35" s="56">
        <f t="shared" si="9"/>
        <v>0.25462134764460354</v>
      </c>
      <c r="AR35" s="1" t="s">
        <v>226</v>
      </c>
      <c r="AS35" s="3"/>
      <c r="AT35" s="3"/>
      <c r="AU35" s="3"/>
      <c r="AV35" s="3"/>
      <c r="AW35" s="3"/>
      <c r="AX35" s="3"/>
    </row>
    <row r="36" spans="1:50" s="1" customFormat="1" ht="14.25" customHeight="1" x14ac:dyDescent="0.25">
      <c r="A36" s="13" t="s">
        <v>37</v>
      </c>
      <c r="B36" s="10"/>
      <c r="C36" s="18">
        <v>2089</v>
      </c>
      <c r="D36" s="15">
        <v>1681</v>
      </c>
      <c r="E36" s="10">
        <v>1006</v>
      </c>
      <c r="F36" s="12">
        <v>1055</v>
      </c>
      <c r="G36" s="17">
        <v>193</v>
      </c>
      <c r="H36" s="17">
        <v>17</v>
      </c>
      <c r="I36" s="24" t="s">
        <v>84</v>
      </c>
      <c r="J36" s="24" t="s">
        <v>42</v>
      </c>
      <c r="K36" s="25" t="s">
        <v>40</v>
      </c>
      <c r="L36" s="26">
        <v>6</v>
      </c>
      <c r="M36" s="27">
        <v>12</v>
      </c>
      <c r="N36" s="28">
        <v>18</v>
      </c>
      <c r="O36" s="29"/>
      <c r="P36" s="30"/>
      <c r="Q36" s="38"/>
      <c r="R36" s="38"/>
      <c r="S36" s="39">
        <v>14</v>
      </c>
      <c r="T36" s="28">
        <v>18</v>
      </c>
      <c r="U36" s="50">
        <v>18</v>
      </c>
      <c r="V36" s="41"/>
      <c r="W36" s="11"/>
      <c r="X36" s="42" t="e">
        <f>MIN(#REF!,N36,#REF!,O36,#REF!,#REF!,P36,#REF!,Q36,R36,#REF!,#REF!,#REF!,#REF!,S36,#REF!,#REF!,T36,U36,#REF!,#REF!)</f>
        <v>#REF!</v>
      </c>
      <c r="Y36" s="42" t="e">
        <f>MAX(#REF!,N36,#REF!,O36,#REF!,#REF!,P36,#REF!,Q36,R36,#REF!,#REF!,#REF!,#REF!,S36,#REF!,#REF!,T36,U36,#REF!,#REF!)</f>
        <v>#REF!</v>
      </c>
      <c r="Z36" s="8" t="e">
        <f t="shared" si="0"/>
        <v>#REF!</v>
      </c>
      <c r="AA36" s="60" t="e">
        <f t="shared" si="1"/>
        <v>#REF!</v>
      </c>
      <c r="AB36" s="3" t="e">
        <f t="shared" si="2"/>
        <v>#REF!</v>
      </c>
      <c r="AC36" s="56">
        <v>0.25</v>
      </c>
      <c r="AD36" s="9">
        <f t="shared" si="20"/>
        <v>2.9866666666666668</v>
      </c>
      <c r="AE36" s="56">
        <v>0.25</v>
      </c>
      <c r="AF36" s="1">
        <f t="shared" ref="AF36:AF39" si="21">S36/6.25/(1-AE36)</f>
        <v>2.9866666666666668</v>
      </c>
      <c r="AI36" s="3">
        <f t="shared" si="16"/>
        <v>2.9866666666666668</v>
      </c>
      <c r="AJ36" s="1">
        <f t="shared" si="6"/>
        <v>2.99</v>
      </c>
      <c r="AK36" s="1">
        <f t="shared" si="7"/>
        <v>17.940000000000001</v>
      </c>
      <c r="AL36" s="66">
        <v>52</v>
      </c>
      <c r="AM36" s="67">
        <v>14</v>
      </c>
      <c r="AN36" s="67">
        <f t="shared" si="8"/>
        <v>168</v>
      </c>
      <c r="AO36" s="66"/>
      <c r="AP36" s="1">
        <f>S36-AM36</f>
        <v>0</v>
      </c>
      <c r="AQ36" s="56">
        <f t="shared" si="9"/>
        <v>0.27406600814083126</v>
      </c>
      <c r="AR36" s="1" t="s">
        <v>226</v>
      </c>
    </row>
    <row r="37" spans="1:50" s="1" customFormat="1" ht="14.25" customHeight="1" x14ac:dyDescent="0.25">
      <c r="A37" s="13" t="s">
        <v>37</v>
      </c>
      <c r="B37" s="10"/>
      <c r="C37" s="14">
        <v>2118</v>
      </c>
      <c r="D37" s="15">
        <v>1682</v>
      </c>
      <c r="E37" s="10">
        <v>1025</v>
      </c>
      <c r="F37" s="12">
        <v>1056</v>
      </c>
      <c r="G37" s="17">
        <v>194</v>
      </c>
      <c r="H37" s="17">
        <v>17</v>
      </c>
      <c r="I37" s="24" t="s">
        <v>85</v>
      </c>
      <c r="J37" s="24" t="s">
        <v>42</v>
      </c>
      <c r="K37" s="25" t="s">
        <v>40</v>
      </c>
      <c r="L37" s="26">
        <v>6</v>
      </c>
      <c r="M37" s="27">
        <v>12</v>
      </c>
      <c r="N37" s="28">
        <v>18</v>
      </c>
      <c r="O37" s="29"/>
      <c r="P37" s="30"/>
      <c r="Q37" s="38"/>
      <c r="R37" s="38"/>
      <c r="S37" s="39">
        <v>14</v>
      </c>
      <c r="T37" s="28">
        <v>18</v>
      </c>
      <c r="U37" s="40">
        <v>20</v>
      </c>
      <c r="V37" s="41"/>
      <c r="W37" s="11"/>
      <c r="X37" s="42" t="e">
        <f>MIN(#REF!,N37,#REF!,O37,#REF!,#REF!,P37,#REF!,Q37,R37,#REF!,#REF!,#REF!,#REF!,S37,#REF!,#REF!,T37,U37,#REF!,#REF!)</f>
        <v>#REF!</v>
      </c>
      <c r="Y37" s="42" t="e">
        <f>MAX(#REF!,N37,#REF!,O37,#REF!,#REF!,P37,#REF!,Q37,R37,#REF!,#REF!,#REF!,#REF!,S37,#REF!,#REF!,T37,U37,#REF!,#REF!)</f>
        <v>#REF!</v>
      </c>
      <c r="Z37" s="8" t="e">
        <f t="shared" si="0"/>
        <v>#REF!</v>
      </c>
      <c r="AA37" s="60" t="e">
        <f t="shared" si="1"/>
        <v>#REF!</v>
      </c>
      <c r="AB37" s="3" t="e">
        <f t="shared" si="2"/>
        <v>#REF!</v>
      </c>
      <c r="AC37" s="56">
        <v>0.25</v>
      </c>
      <c r="AD37" s="9">
        <f t="shared" si="20"/>
        <v>2.9866666666666668</v>
      </c>
      <c r="AE37" s="56">
        <v>0.25</v>
      </c>
      <c r="AF37" s="1">
        <f t="shared" si="21"/>
        <v>2.9866666666666668</v>
      </c>
      <c r="AI37" s="3">
        <f t="shared" si="16"/>
        <v>2.9866666666666668</v>
      </c>
      <c r="AJ37" s="1">
        <f t="shared" si="6"/>
        <v>2.99</v>
      </c>
      <c r="AK37" s="1">
        <f t="shared" si="7"/>
        <v>17.940000000000001</v>
      </c>
      <c r="AL37" s="66">
        <v>52</v>
      </c>
      <c r="AM37" s="67">
        <v>14</v>
      </c>
      <c r="AN37" s="67">
        <f t="shared" ref="AN37:AN68" si="22">AM37*M37</f>
        <v>168</v>
      </c>
      <c r="AO37" s="66"/>
      <c r="AP37" s="1">
        <f>S37-AM37</f>
        <v>0</v>
      </c>
      <c r="AQ37" s="56">
        <f t="shared" ref="AQ37:AQ68" si="23">1-AM37/6.45/AJ37</f>
        <v>0.27406600814083126</v>
      </c>
      <c r="AR37" s="1" t="s">
        <v>226</v>
      </c>
    </row>
    <row r="38" spans="1:50" s="1" customFormat="1" ht="25.5" customHeight="1" x14ac:dyDescent="0.25">
      <c r="A38" s="13" t="s">
        <v>37</v>
      </c>
      <c r="B38" s="10"/>
      <c r="C38" s="18">
        <v>1645</v>
      </c>
      <c r="D38" s="15">
        <v>1683</v>
      </c>
      <c r="E38" s="10">
        <v>768</v>
      </c>
      <c r="F38" s="12">
        <v>1057</v>
      </c>
      <c r="G38" s="17">
        <v>195</v>
      </c>
      <c r="H38" s="17">
        <v>17</v>
      </c>
      <c r="I38" s="24" t="s">
        <v>86</v>
      </c>
      <c r="J38" s="24" t="s">
        <v>87</v>
      </c>
      <c r="K38" s="25" t="s">
        <v>40</v>
      </c>
      <c r="L38" s="26">
        <v>2</v>
      </c>
      <c r="M38" s="27">
        <v>4</v>
      </c>
      <c r="N38" s="28"/>
      <c r="O38" s="29"/>
      <c r="P38" s="30"/>
      <c r="Q38" s="38"/>
      <c r="R38" s="38"/>
      <c r="S38" s="39">
        <v>180</v>
      </c>
      <c r="T38" s="28"/>
      <c r="U38" s="40"/>
      <c r="V38" s="41"/>
      <c r="W38" s="11"/>
      <c r="X38" s="42" t="e">
        <f>MIN(#REF!,N38,#REF!,O38,#REF!,#REF!,P38,#REF!,Q38,R38,#REF!,#REF!,#REF!,#REF!,S38,#REF!,#REF!,T38,U38,#REF!,#REF!)</f>
        <v>#REF!</v>
      </c>
      <c r="Y38" s="42" t="e">
        <f>MAX(#REF!,N38,#REF!,O38,#REF!,#REF!,P38,#REF!,Q38,R38,#REF!,#REF!,#REF!,#REF!,S38,#REF!,#REF!,T38,U38,#REF!,#REF!)</f>
        <v>#REF!</v>
      </c>
      <c r="Z38" s="8" t="e">
        <f t="shared" si="0"/>
        <v>#REF!</v>
      </c>
      <c r="AA38" s="60" t="e">
        <f t="shared" si="1"/>
        <v>#REF!</v>
      </c>
      <c r="AB38" s="3" t="e">
        <f t="shared" si="2"/>
        <v>#REF!</v>
      </c>
      <c r="AC38" s="56">
        <v>0.23</v>
      </c>
      <c r="AD38" s="9">
        <f t="shared" si="20"/>
        <v>37.402597402597401</v>
      </c>
      <c r="AE38" s="56">
        <v>0.25</v>
      </c>
      <c r="AF38" s="1">
        <f t="shared" si="21"/>
        <v>38.4</v>
      </c>
      <c r="AI38" s="3">
        <f t="shared" si="16"/>
        <v>38.4</v>
      </c>
      <c r="AJ38" s="1">
        <f t="shared" si="6"/>
        <v>38.4</v>
      </c>
      <c r="AK38" s="1">
        <f t="shared" si="7"/>
        <v>76.8</v>
      </c>
      <c r="AL38" s="66">
        <v>52</v>
      </c>
      <c r="AM38" s="67">
        <v>180</v>
      </c>
      <c r="AN38" s="67">
        <f t="shared" si="22"/>
        <v>720</v>
      </c>
      <c r="AO38" s="66"/>
      <c r="AP38" s="1">
        <f>S38-AM38</f>
        <v>0</v>
      </c>
      <c r="AQ38" s="56">
        <f t="shared" si="23"/>
        <v>0.2732558139534883</v>
      </c>
      <c r="AR38" s="1" t="s">
        <v>226</v>
      </c>
    </row>
    <row r="39" spans="1:50" s="1" customFormat="1" ht="38.25" customHeight="1" x14ac:dyDescent="0.25">
      <c r="A39" s="13" t="s">
        <v>37</v>
      </c>
      <c r="B39" s="10"/>
      <c r="C39" s="14">
        <v>4650</v>
      </c>
      <c r="D39" s="15">
        <v>1688</v>
      </c>
      <c r="E39" s="10">
        <v>2171</v>
      </c>
      <c r="F39" s="12">
        <v>1062</v>
      </c>
      <c r="G39" s="16">
        <v>200</v>
      </c>
      <c r="H39" s="17">
        <v>17</v>
      </c>
      <c r="I39" s="24" t="s">
        <v>88</v>
      </c>
      <c r="J39" s="24" t="s">
        <v>89</v>
      </c>
      <c r="K39" s="25" t="s">
        <v>40</v>
      </c>
      <c r="L39" s="26">
        <v>1</v>
      </c>
      <c r="M39" s="27">
        <v>1</v>
      </c>
      <c r="N39" s="31">
        <v>1650</v>
      </c>
      <c r="O39" s="29"/>
      <c r="P39" s="32"/>
      <c r="Q39" s="45"/>
      <c r="R39" s="38"/>
      <c r="S39" s="46">
        <v>650</v>
      </c>
      <c r="T39" s="31">
        <v>1650</v>
      </c>
      <c r="U39" s="47"/>
      <c r="V39" s="41"/>
      <c r="W39" s="11"/>
      <c r="X39" s="42" t="e">
        <f>MIN(#REF!,N39,#REF!,O39,#REF!,#REF!,P39,#REF!,Q39,R39,#REF!,#REF!,#REF!,#REF!,S39,#REF!,#REF!,T39,U39,#REF!,#REF!)</f>
        <v>#REF!</v>
      </c>
      <c r="Y39" s="42" t="e">
        <f>MAX(#REF!,N39,#REF!,O39,#REF!,#REF!,P39,#REF!,Q39,R39,#REF!,#REF!,#REF!,#REF!,S39,#REF!,#REF!,T39,U39,#REF!,#REF!)</f>
        <v>#REF!</v>
      </c>
      <c r="Z39" s="8" t="e">
        <f t="shared" si="0"/>
        <v>#REF!</v>
      </c>
      <c r="AA39" s="60" t="e">
        <f t="shared" si="1"/>
        <v>#REF!</v>
      </c>
      <c r="AB39" s="3" t="e">
        <f t="shared" si="2"/>
        <v>#REF!</v>
      </c>
      <c r="AC39" s="8"/>
      <c r="AD39" s="9">
        <f t="shared" si="20"/>
        <v>104</v>
      </c>
      <c r="AE39" s="8">
        <v>0.25</v>
      </c>
      <c r="AF39" s="3">
        <f t="shared" si="21"/>
        <v>138.66666666666666</v>
      </c>
      <c r="AG39" s="3"/>
      <c r="AH39" s="3"/>
      <c r="AI39" s="3">
        <f t="shared" si="16"/>
        <v>138.66666666666666</v>
      </c>
      <c r="AJ39" s="1">
        <f t="shared" si="6"/>
        <v>138.66999999999999</v>
      </c>
      <c r="AK39" s="1">
        <f t="shared" si="7"/>
        <v>138.66999999999999</v>
      </c>
      <c r="AL39" s="66">
        <v>52</v>
      </c>
      <c r="AM39" s="68">
        <v>650</v>
      </c>
      <c r="AN39" s="67">
        <f t="shared" si="22"/>
        <v>650</v>
      </c>
      <c r="AO39" s="69"/>
      <c r="AP39" s="1">
        <f>S39-AM39</f>
        <v>0</v>
      </c>
      <c r="AQ39" s="56">
        <f t="shared" si="23"/>
        <v>0.27327328334571566</v>
      </c>
      <c r="AR39" s="1" t="s">
        <v>226</v>
      </c>
      <c r="AS39" s="3"/>
      <c r="AT39" s="3"/>
      <c r="AU39" s="3"/>
      <c r="AV39" s="3"/>
      <c r="AW39" s="3"/>
      <c r="AX39" s="3"/>
    </row>
    <row r="40" spans="1:50" s="1" customFormat="1" ht="25.5" customHeight="1" x14ac:dyDescent="0.25">
      <c r="A40" s="13" t="s">
        <v>37</v>
      </c>
      <c r="B40" s="10"/>
      <c r="C40" s="14">
        <v>1800</v>
      </c>
      <c r="D40" s="15">
        <v>1690</v>
      </c>
      <c r="E40" s="10">
        <v>859</v>
      </c>
      <c r="F40" s="12">
        <v>1064</v>
      </c>
      <c r="G40" s="17">
        <v>202</v>
      </c>
      <c r="H40" s="17">
        <v>17</v>
      </c>
      <c r="I40" s="24" t="s">
        <v>41</v>
      </c>
      <c r="J40" s="24" t="s">
        <v>39</v>
      </c>
      <c r="K40" s="25" t="s">
        <v>40</v>
      </c>
      <c r="L40" s="26">
        <v>2</v>
      </c>
      <c r="M40" s="27">
        <v>2</v>
      </c>
      <c r="N40" s="28"/>
      <c r="O40" s="29"/>
      <c r="P40" s="30"/>
      <c r="Q40" s="38"/>
      <c r="R40" s="38"/>
      <c r="S40" s="43">
        <v>28</v>
      </c>
      <c r="T40" s="28"/>
      <c r="U40" s="44">
        <v>18</v>
      </c>
      <c r="V40" s="41"/>
      <c r="W40" s="11"/>
      <c r="X40" s="42" t="e">
        <f>MIN(#REF!,N40,#REF!,O40,#REF!,#REF!,P40,#REF!,Q40,R40,#REF!,#REF!,#REF!,#REF!,S40,#REF!,#REF!,T40,U40,#REF!,#REF!)</f>
        <v>#REF!</v>
      </c>
      <c r="Y40" s="42" t="e">
        <f>MAX(#REF!,N40,#REF!,O40,#REF!,#REF!,P40,#REF!,Q40,R40,#REF!,#REF!,#REF!,#REF!,S40,#REF!,#REF!,T40,U40,#REF!,#REF!)</f>
        <v>#REF!</v>
      </c>
      <c r="Z40" s="8" t="e">
        <f t="shared" si="0"/>
        <v>#REF!</v>
      </c>
      <c r="AA40" s="60" t="e">
        <f t="shared" si="1"/>
        <v>#REF!</v>
      </c>
      <c r="AB40" s="3" t="e">
        <f t="shared" si="2"/>
        <v>#REF!</v>
      </c>
      <c r="AC40" s="56">
        <v>0.25</v>
      </c>
      <c r="AD40" s="9">
        <f t="shared" si="20"/>
        <v>5.9733333333333336</v>
      </c>
      <c r="AE40" s="8">
        <v>0.33</v>
      </c>
      <c r="AF40" s="1">
        <f>U40/6.25/(1-AE40)</f>
        <v>4.2985074626865671</v>
      </c>
      <c r="AI40" s="3">
        <f t="shared" si="16"/>
        <v>4.2985074626865671</v>
      </c>
      <c r="AJ40" s="1">
        <f t="shared" si="6"/>
        <v>4.3</v>
      </c>
      <c r="AK40" s="1">
        <f t="shared" si="7"/>
        <v>8.6</v>
      </c>
      <c r="AL40" s="66">
        <v>59</v>
      </c>
      <c r="AM40" s="67">
        <v>18</v>
      </c>
      <c r="AN40" s="67">
        <f t="shared" si="22"/>
        <v>36</v>
      </c>
      <c r="AO40" s="66"/>
      <c r="AP40" s="1">
        <f>U40-AM40</f>
        <v>0</v>
      </c>
      <c r="AQ40" s="56">
        <f t="shared" si="23"/>
        <v>0.35100054083288257</v>
      </c>
      <c r="AR40" s="1" t="s">
        <v>226</v>
      </c>
    </row>
    <row r="41" spans="1:50" s="1" customFormat="1" ht="12.75" customHeight="1" x14ac:dyDescent="0.25">
      <c r="A41" s="13" t="s">
        <v>37</v>
      </c>
      <c r="B41" s="10"/>
      <c r="C41" s="18">
        <v>6477</v>
      </c>
      <c r="D41" s="15">
        <v>1718</v>
      </c>
      <c r="E41" s="10">
        <v>2948</v>
      </c>
      <c r="F41" s="12">
        <v>1092</v>
      </c>
      <c r="G41" s="16">
        <v>230</v>
      </c>
      <c r="H41" s="17">
        <v>17</v>
      </c>
      <c r="I41" s="24" t="s">
        <v>90</v>
      </c>
      <c r="J41" s="24" t="s">
        <v>42</v>
      </c>
      <c r="K41" s="25" t="s">
        <v>40</v>
      </c>
      <c r="L41" s="26">
        <v>1</v>
      </c>
      <c r="M41" s="27">
        <v>1</v>
      </c>
      <c r="N41" s="28"/>
      <c r="O41" s="29"/>
      <c r="P41" s="30"/>
      <c r="Q41" s="54">
        <v>22</v>
      </c>
      <c r="R41" s="38"/>
      <c r="S41" s="43"/>
      <c r="T41" s="28"/>
      <c r="U41" s="50">
        <v>43</v>
      </c>
      <c r="V41" s="41"/>
      <c r="W41" s="11"/>
      <c r="X41" s="42" t="e">
        <f>MIN(#REF!,N41,#REF!,O41,#REF!,#REF!,P41,#REF!,Q41,R41,#REF!,#REF!,#REF!,#REF!,S41,#REF!,#REF!,T41,U41,#REF!,#REF!)</f>
        <v>#REF!</v>
      </c>
      <c r="Y41" s="42" t="e">
        <f>MAX(#REF!,N41,#REF!,O41,#REF!,#REF!,P41,#REF!,Q41,R41,#REF!,#REF!,#REF!,#REF!,S41,#REF!,#REF!,T41,U41,#REF!,#REF!)</f>
        <v>#REF!</v>
      </c>
      <c r="Z41" s="8" t="e">
        <f t="shared" si="0"/>
        <v>#REF!</v>
      </c>
      <c r="AA41" s="60" t="e">
        <f t="shared" si="1"/>
        <v>#REF!</v>
      </c>
      <c r="AB41" s="3" t="e">
        <f t="shared" si="2"/>
        <v>#REF!</v>
      </c>
      <c r="AC41" s="8">
        <v>0.23</v>
      </c>
      <c r="AD41" s="62">
        <f t="shared" ref="AD41:AD44" si="24">Q41/6.25/(1-AC41)</f>
        <v>4.5714285714285712</v>
      </c>
      <c r="AE41" s="8">
        <v>0.33</v>
      </c>
      <c r="AF41" s="1">
        <f t="shared" ref="AF41:AF44" si="25">Q41/6.25/(1-AE41)</f>
        <v>5.253731343283583</v>
      </c>
      <c r="AG41" s="3"/>
      <c r="AH41" s="3"/>
      <c r="AI41" s="3">
        <f t="shared" si="16"/>
        <v>5.253731343283583</v>
      </c>
      <c r="AJ41" s="1">
        <f t="shared" si="6"/>
        <v>5.25</v>
      </c>
      <c r="AK41" s="1">
        <f t="shared" si="7"/>
        <v>5.25</v>
      </c>
      <c r="AL41" s="69">
        <v>43</v>
      </c>
      <c r="AM41" s="68">
        <v>22</v>
      </c>
      <c r="AN41" s="67">
        <f t="shared" si="22"/>
        <v>22</v>
      </c>
      <c r="AO41" s="69"/>
      <c r="AP41" s="3">
        <f>Q41-AM41</f>
        <v>0</v>
      </c>
      <c r="AQ41" s="56">
        <f t="shared" si="23"/>
        <v>0.35031376891842014</v>
      </c>
      <c r="AR41" s="1" t="s">
        <v>226</v>
      </c>
      <c r="AS41" s="3"/>
      <c r="AT41" s="3"/>
      <c r="AU41" s="3"/>
      <c r="AV41" s="3"/>
      <c r="AW41" s="3"/>
      <c r="AX41" s="3"/>
    </row>
    <row r="42" spans="1:50" s="1" customFormat="1" ht="15" customHeight="1" x14ac:dyDescent="0.25">
      <c r="A42" s="13" t="s">
        <v>37</v>
      </c>
      <c r="B42" s="10"/>
      <c r="C42" s="14">
        <v>5064</v>
      </c>
      <c r="D42" s="15">
        <v>1732</v>
      </c>
      <c r="E42" s="10">
        <v>2329</v>
      </c>
      <c r="F42" s="12">
        <v>1106</v>
      </c>
      <c r="G42" s="16">
        <v>244</v>
      </c>
      <c r="H42" s="17">
        <v>17</v>
      </c>
      <c r="I42" s="24" t="s">
        <v>91</v>
      </c>
      <c r="J42" s="24" t="s">
        <v>92</v>
      </c>
      <c r="K42" s="25" t="s">
        <v>40</v>
      </c>
      <c r="L42" s="26">
        <v>2</v>
      </c>
      <c r="M42" s="27">
        <v>2</v>
      </c>
      <c r="N42" s="31"/>
      <c r="O42" s="29"/>
      <c r="P42" s="32"/>
      <c r="Q42" s="55">
        <v>45</v>
      </c>
      <c r="R42" s="38"/>
      <c r="S42" s="51">
        <v>95</v>
      </c>
      <c r="T42" s="31"/>
      <c r="U42" s="47"/>
      <c r="V42" s="41"/>
      <c r="W42" s="11"/>
      <c r="X42" s="42" t="e">
        <f>MIN(#REF!,N42,#REF!,O42,#REF!,#REF!,P42,#REF!,Q42,R42,#REF!,#REF!,#REF!,#REF!,S42,#REF!,#REF!,T42,U42,#REF!,#REF!)</f>
        <v>#REF!</v>
      </c>
      <c r="Y42" s="42" t="e">
        <f>MAX(#REF!,N42,#REF!,O42,#REF!,#REF!,P42,#REF!,Q42,R42,#REF!,#REF!,#REF!,#REF!,S42,#REF!,#REF!,T42,U42,#REF!,#REF!)</f>
        <v>#REF!</v>
      </c>
      <c r="Z42" s="8" t="e">
        <f t="shared" si="0"/>
        <v>#REF!</v>
      </c>
      <c r="AA42" s="60" t="e">
        <f t="shared" si="1"/>
        <v>#REF!</v>
      </c>
      <c r="AB42" s="3" t="e">
        <f t="shared" si="2"/>
        <v>#REF!</v>
      </c>
      <c r="AC42" s="8"/>
      <c r="AD42" s="9">
        <f t="shared" si="24"/>
        <v>7.2</v>
      </c>
      <c r="AE42" s="8">
        <v>0.3</v>
      </c>
      <c r="AF42" s="3">
        <f t="shared" si="25"/>
        <v>10.285714285714286</v>
      </c>
      <c r="AG42" s="3"/>
      <c r="AH42" s="3"/>
      <c r="AI42" s="3">
        <f t="shared" si="16"/>
        <v>10.285714285714286</v>
      </c>
      <c r="AJ42" s="1">
        <f t="shared" si="6"/>
        <v>10.29</v>
      </c>
      <c r="AK42" s="1">
        <f t="shared" si="7"/>
        <v>20.58</v>
      </c>
      <c r="AL42" s="69">
        <v>43</v>
      </c>
      <c r="AM42" s="68">
        <v>45</v>
      </c>
      <c r="AN42" s="67">
        <f t="shared" si="22"/>
        <v>90</v>
      </c>
      <c r="AO42" s="69"/>
      <c r="AP42" s="3">
        <f>Q42-AM42</f>
        <v>0</v>
      </c>
      <c r="AQ42" s="56">
        <f t="shared" si="23"/>
        <v>0.32198793138517856</v>
      </c>
      <c r="AR42" s="1" t="s">
        <v>226</v>
      </c>
      <c r="AS42" s="3"/>
      <c r="AT42" s="3"/>
      <c r="AU42" s="3"/>
      <c r="AV42" s="3"/>
      <c r="AW42" s="3"/>
      <c r="AX42" s="3"/>
    </row>
    <row r="43" spans="1:50" s="1" customFormat="1" ht="15" customHeight="1" x14ac:dyDescent="0.25">
      <c r="A43" s="13" t="s">
        <v>37</v>
      </c>
      <c r="B43" s="10"/>
      <c r="C43" s="18">
        <v>5059</v>
      </c>
      <c r="D43" s="15">
        <v>1733</v>
      </c>
      <c r="E43" s="10">
        <v>2325</v>
      </c>
      <c r="F43" s="12">
        <v>1107</v>
      </c>
      <c r="G43" s="17">
        <v>245</v>
      </c>
      <c r="H43" s="17">
        <v>17</v>
      </c>
      <c r="I43" s="24" t="s">
        <v>93</v>
      </c>
      <c r="J43" s="24" t="s">
        <v>94</v>
      </c>
      <c r="K43" s="25" t="s">
        <v>40</v>
      </c>
      <c r="L43" s="26">
        <v>3</v>
      </c>
      <c r="M43" s="27">
        <v>6</v>
      </c>
      <c r="N43" s="28"/>
      <c r="O43" s="29"/>
      <c r="P43" s="30"/>
      <c r="Q43" s="38">
        <v>55</v>
      </c>
      <c r="R43" s="38"/>
      <c r="S43" s="39">
        <v>25</v>
      </c>
      <c r="T43" s="28"/>
      <c r="U43" s="40"/>
      <c r="V43" s="41"/>
      <c r="W43" s="11"/>
      <c r="X43" s="42" t="e">
        <f>MIN(#REF!,N43,#REF!,O43,#REF!,#REF!,P43,#REF!,Q43,R43,#REF!,#REF!,#REF!,#REF!,S43,#REF!,#REF!,T43,U43,#REF!,#REF!)</f>
        <v>#REF!</v>
      </c>
      <c r="Y43" s="42" t="e">
        <f>MAX(#REF!,N43,#REF!,O43,#REF!,#REF!,P43,#REF!,Q43,R43,#REF!,#REF!,#REF!,#REF!,S43,#REF!,#REF!,T43,U43,#REF!,#REF!)</f>
        <v>#REF!</v>
      </c>
      <c r="Z43" s="8" t="e">
        <f t="shared" si="0"/>
        <v>#REF!</v>
      </c>
      <c r="AA43" s="60" t="e">
        <f t="shared" si="1"/>
        <v>#REF!</v>
      </c>
      <c r="AB43" s="3" t="e">
        <f t="shared" si="2"/>
        <v>#REF!</v>
      </c>
      <c r="AC43" s="8">
        <v>0.25</v>
      </c>
      <c r="AD43" s="9">
        <f>S43:S50/6.25/(1-AC43)</f>
        <v>5.333333333333333</v>
      </c>
      <c r="AE43" s="8">
        <v>0.25</v>
      </c>
      <c r="AF43" s="3">
        <f t="shared" ref="AF43:AF52" si="26">S43/6.25/(1-AE43)</f>
        <v>5.333333333333333</v>
      </c>
      <c r="AG43" s="3"/>
      <c r="AH43" s="3"/>
      <c r="AI43" s="3">
        <f t="shared" si="16"/>
        <v>5.333333333333333</v>
      </c>
      <c r="AJ43" s="1">
        <f t="shared" si="6"/>
        <v>5.33</v>
      </c>
      <c r="AK43" s="1">
        <f t="shared" si="7"/>
        <v>15.99</v>
      </c>
      <c r="AL43" s="66">
        <v>52</v>
      </c>
      <c r="AM43" s="68">
        <v>25</v>
      </c>
      <c r="AN43" s="67">
        <f t="shared" si="22"/>
        <v>150</v>
      </c>
      <c r="AO43" s="69"/>
      <c r="AP43" s="1">
        <f>S43-AM43</f>
        <v>0</v>
      </c>
      <c r="AQ43" s="56">
        <f t="shared" si="23"/>
        <v>0.27280131477522296</v>
      </c>
      <c r="AR43" s="1" t="s">
        <v>226</v>
      </c>
      <c r="AS43" s="3"/>
      <c r="AT43" s="3"/>
      <c r="AU43" s="3"/>
      <c r="AV43" s="3"/>
      <c r="AW43" s="3"/>
      <c r="AX43" s="3"/>
    </row>
    <row r="44" spans="1:50" s="1" customFormat="1" ht="14.25" customHeight="1" x14ac:dyDescent="0.25">
      <c r="A44" s="13" t="s">
        <v>37</v>
      </c>
      <c r="B44" s="10"/>
      <c r="C44" s="14">
        <v>5046</v>
      </c>
      <c r="D44" s="15">
        <v>1735</v>
      </c>
      <c r="E44" s="10">
        <v>2318</v>
      </c>
      <c r="F44" s="12">
        <v>1109</v>
      </c>
      <c r="G44" s="16">
        <v>247</v>
      </c>
      <c r="H44" s="17">
        <v>17</v>
      </c>
      <c r="I44" s="24" t="s">
        <v>95</v>
      </c>
      <c r="J44" s="24" t="s">
        <v>96</v>
      </c>
      <c r="K44" s="25" t="s">
        <v>40</v>
      </c>
      <c r="L44" s="26">
        <v>2</v>
      </c>
      <c r="M44" s="27">
        <v>2</v>
      </c>
      <c r="N44" s="31"/>
      <c r="O44" s="29"/>
      <c r="P44" s="32"/>
      <c r="Q44" s="55">
        <v>62</v>
      </c>
      <c r="R44" s="38"/>
      <c r="S44" s="51">
        <v>75</v>
      </c>
      <c r="T44" s="31"/>
      <c r="U44" s="47"/>
      <c r="V44" s="41"/>
      <c r="W44" s="11"/>
      <c r="X44" s="42" t="e">
        <f>MIN(#REF!,N44,#REF!,O44,#REF!,#REF!,P44,#REF!,Q44,R44,#REF!,#REF!,#REF!,#REF!,S44,#REF!,#REF!,T44,U44,#REF!,#REF!)</f>
        <v>#REF!</v>
      </c>
      <c r="Y44" s="42" t="e">
        <f>MAX(#REF!,N44,#REF!,O44,#REF!,#REF!,P44,#REF!,Q44,R44,#REF!,#REF!,#REF!,#REF!,S44,#REF!,#REF!,T44,U44,#REF!,#REF!)</f>
        <v>#REF!</v>
      </c>
      <c r="Z44" s="8" t="e">
        <f t="shared" si="0"/>
        <v>#REF!</v>
      </c>
      <c r="AA44" s="60" t="e">
        <f t="shared" si="1"/>
        <v>#REF!</v>
      </c>
      <c r="AB44" s="3" t="e">
        <f t="shared" si="2"/>
        <v>#REF!</v>
      </c>
      <c r="AC44" s="8"/>
      <c r="AD44" s="9">
        <f t="shared" si="24"/>
        <v>9.92</v>
      </c>
      <c r="AE44" s="8">
        <v>0.3</v>
      </c>
      <c r="AF44" s="3">
        <f t="shared" si="25"/>
        <v>14.171428571428573</v>
      </c>
      <c r="AG44" s="3"/>
      <c r="AH44" s="3"/>
      <c r="AI44" s="3">
        <f t="shared" si="16"/>
        <v>14.171428571428573</v>
      </c>
      <c r="AJ44" s="1">
        <f t="shared" si="6"/>
        <v>14.17</v>
      </c>
      <c r="AK44" s="1">
        <f t="shared" si="7"/>
        <v>28.34</v>
      </c>
      <c r="AL44" s="69">
        <v>43</v>
      </c>
      <c r="AM44" s="68">
        <v>62</v>
      </c>
      <c r="AN44" s="67">
        <f t="shared" si="22"/>
        <v>124</v>
      </c>
      <c r="AO44" s="69"/>
      <c r="AP44" s="3">
        <f>Q44-AM44</f>
        <v>0</v>
      </c>
      <c r="AQ44" s="56">
        <f t="shared" si="23"/>
        <v>0.32163704299398777</v>
      </c>
      <c r="AR44" s="1" t="s">
        <v>226</v>
      </c>
      <c r="AS44" s="3"/>
      <c r="AT44" s="3"/>
      <c r="AU44" s="3"/>
      <c r="AV44" s="3"/>
      <c r="AW44" s="3"/>
      <c r="AX44" s="3"/>
    </row>
    <row r="45" spans="1:50" s="1" customFormat="1" ht="15" customHeight="1" x14ac:dyDescent="0.25">
      <c r="A45" s="13" t="s">
        <v>37</v>
      </c>
      <c r="B45" s="10"/>
      <c r="C45" s="14">
        <v>2176</v>
      </c>
      <c r="D45" s="15">
        <v>1744</v>
      </c>
      <c r="E45" s="10">
        <v>1059</v>
      </c>
      <c r="F45" s="12">
        <v>1118</v>
      </c>
      <c r="G45" s="17">
        <v>256</v>
      </c>
      <c r="H45" s="17">
        <v>17</v>
      </c>
      <c r="I45" s="24" t="s">
        <v>97</v>
      </c>
      <c r="J45" s="24" t="s">
        <v>39</v>
      </c>
      <c r="K45" s="25" t="s">
        <v>40</v>
      </c>
      <c r="L45" s="26">
        <v>1</v>
      </c>
      <c r="M45" s="27">
        <v>2</v>
      </c>
      <c r="N45" s="28"/>
      <c r="O45" s="29"/>
      <c r="P45" s="30"/>
      <c r="Q45" s="38"/>
      <c r="R45" s="38"/>
      <c r="S45" s="39">
        <v>12</v>
      </c>
      <c r="T45" s="28"/>
      <c r="U45" s="40"/>
      <c r="V45" s="41"/>
      <c r="W45" s="11"/>
      <c r="X45" s="42" t="e">
        <f>MIN(#REF!,N45,#REF!,O45,#REF!,#REF!,P45,#REF!,Q45,R45,#REF!,#REF!,#REF!,#REF!,S45,#REF!,#REF!,T45,U45,#REF!,#REF!)</f>
        <v>#REF!</v>
      </c>
      <c r="Y45" s="42" t="e">
        <f>MAX(#REF!,N45,#REF!,O45,#REF!,#REF!,P45,#REF!,Q45,R45,#REF!,#REF!,#REF!,#REF!,S45,#REF!,#REF!,T45,U45,#REF!,#REF!)</f>
        <v>#REF!</v>
      </c>
      <c r="Z45" s="8" t="e">
        <f t="shared" si="0"/>
        <v>#REF!</v>
      </c>
      <c r="AA45" s="60" t="e">
        <f t="shared" si="1"/>
        <v>#REF!</v>
      </c>
      <c r="AB45" s="3" t="e">
        <f t="shared" si="2"/>
        <v>#REF!</v>
      </c>
      <c r="AC45" s="56">
        <v>0.25</v>
      </c>
      <c r="AD45" s="9">
        <f t="shared" ref="AD45:AD56" si="27">S45/6.25/(1-AC45)</f>
        <v>2.56</v>
      </c>
      <c r="AE45" s="56">
        <v>0.25</v>
      </c>
      <c r="AF45" s="1">
        <f t="shared" si="26"/>
        <v>2.56</v>
      </c>
      <c r="AI45" s="3">
        <f t="shared" si="16"/>
        <v>2.56</v>
      </c>
      <c r="AJ45" s="1">
        <f t="shared" si="6"/>
        <v>2.56</v>
      </c>
      <c r="AK45" s="1">
        <f t="shared" si="7"/>
        <v>2.56</v>
      </c>
      <c r="AL45" s="66">
        <v>52</v>
      </c>
      <c r="AM45" s="67">
        <v>12</v>
      </c>
      <c r="AN45" s="67">
        <f t="shared" si="22"/>
        <v>24</v>
      </c>
      <c r="AO45" s="66"/>
      <c r="AP45" s="1">
        <f t="shared" ref="AP45:AP67" si="28">S45-AM45</f>
        <v>0</v>
      </c>
      <c r="AQ45" s="56">
        <f t="shared" si="23"/>
        <v>0.27325581395348841</v>
      </c>
      <c r="AR45" s="1" t="s">
        <v>226</v>
      </c>
    </row>
    <row r="46" spans="1:50" s="1" customFormat="1" ht="15" customHeight="1" x14ac:dyDescent="0.25">
      <c r="A46" s="13" t="s">
        <v>37</v>
      </c>
      <c r="B46" s="10"/>
      <c r="C46" s="14">
        <v>3464</v>
      </c>
      <c r="D46" s="15">
        <v>1747</v>
      </c>
      <c r="E46" s="10">
        <v>1516</v>
      </c>
      <c r="F46" s="12">
        <v>1121</v>
      </c>
      <c r="G46" s="17">
        <v>259</v>
      </c>
      <c r="H46" s="17">
        <v>17</v>
      </c>
      <c r="I46" s="24" t="s">
        <v>98</v>
      </c>
      <c r="J46" s="24" t="s">
        <v>59</v>
      </c>
      <c r="K46" s="25" t="s">
        <v>40</v>
      </c>
      <c r="L46" s="26">
        <v>2</v>
      </c>
      <c r="M46" s="27">
        <v>2</v>
      </c>
      <c r="N46" s="31"/>
      <c r="O46" s="29"/>
      <c r="P46" s="32"/>
      <c r="Q46" s="45"/>
      <c r="R46" s="38"/>
      <c r="S46" s="46">
        <v>5</v>
      </c>
      <c r="T46" s="31"/>
      <c r="U46" s="47">
        <v>3</v>
      </c>
      <c r="V46" s="41"/>
      <c r="W46" s="11"/>
      <c r="X46" s="42" t="e">
        <f>MIN(#REF!,N46,#REF!,O46,#REF!,#REF!,P46,#REF!,Q46,R46,#REF!,#REF!,#REF!,#REF!,S46,#REF!,#REF!,T46,U46,#REF!,#REF!)</f>
        <v>#REF!</v>
      </c>
      <c r="Y46" s="42" t="e">
        <f>MAX(#REF!,N46,#REF!,O46,#REF!,#REF!,P46,#REF!,Q46,R46,#REF!,#REF!,#REF!,#REF!,S46,#REF!,#REF!,T46,U46,#REF!,#REF!)</f>
        <v>#REF!</v>
      </c>
      <c r="Z46" s="8" t="e">
        <f t="shared" si="0"/>
        <v>#REF!</v>
      </c>
      <c r="AA46" s="60" t="e">
        <f t="shared" si="1"/>
        <v>#REF!</v>
      </c>
      <c r="AB46" s="3" t="e">
        <f t="shared" si="2"/>
        <v>#REF!</v>
      </c>
      <c r="AC46" s="56"/>
      <c r="AD46" s="9">
        <f>U46/6.25/(1-AC46)</f>
        <v>0.48</v>
      </c>
      <c r="AE46" s="56">
        <v>0.25</v>
      </c>
      <c r="AF46" s="1">
        <f t="shared" si="26"/>
        <v>1.0666666666666667</v>
      </c>
      <c r="AI46" s="3">
        <f t="shared" si="16"/>
        <v>1.0666666666666667</v>
      </c>
      <c r="AJ46" s="1">
        <f t="shared" si="6"/>
        <v>1.07</v>
      </c>
      <c r="AK46" s="1">
        <f t="shared" si="7"/>
        <v>2.14</v>
      </c>
      <c r="AL46" s="66">
        <v>52</v>
      </c>
      <c r="AM46" s="67">
        <v>5</v>
      </c>
      <c r="AN46" s="67">
        <f t="shared" si="22"/>
        <v>10</v>
      </c>
      <c r="AO46" s="66"/>
      <c r="AP46" s="1">
        <f t="shared" si="28"/>
        <v>0</v>
      </c>
      <c r="AQ46" s="56">
        <f t="shared" si="23"/>
        <v>0.27551981453307262</v>
      </c>
      <c r="AR46" s="1" t="s">
        <v>226</v>
      </c>
    </row>
    <row r="47" spans="1:50" s="1" customFormat="1" ht="15" customHeight="1" x14ac:dyDescent="0.25">
      <c r="A47" s="13" t="s">
        <v>37</v>
      </c>
      <c r="B47" s="10"/>
      <c r="C47" s="18">
        <v>2115</v>
      </c>
      <c r="D47" s="15">
        <v>1758</v>
      </c>
      <c r="E47" s="10">
        <v>1022</v>
      </c>
      <c r="F47" s="12">
        <v>1132</v>
      </c>
      <c r="G47" s="17">
        <v>270</v>
      </c>
      <c r="H47" s="17">
        <v>17</v>
      </c>
      <c r="I47" s="24" t="s">
        <v>99</v>
      </c>
      <c r="J47" s="24" t="s">
        <v>39</v>
      </c>
      <c r="K47" s="25" t="s">
        <v>40</v>
      </c>
      <c r="L47" s="26">
        <v>1</v>
      </c>
      <c r="M47" s="27">
        <v>2</v>
      </c>
      <c r="N47" s="28">
        <v>18</v>
      </c>
      <c r="O47" s="29"/>
      <c r="P47" s="30"/>
      <c r="Q47" s="38"/>
      <c r="R47" s="38"/>
      <c r="S47" s="39">
        <v>14</v>
      </c>
      <c r="T47" s="28">
        <v>18</v>
      </c>
      <c r="U47" s="40">
        <v>20</v>
      </c>
      <c r="V47" s="41"/>
      <c r="W47" s="11"/>
      <c r="X47" s="42" t="e">
        <f>MIN(#REF!,N47,#REF!,O47,#REF!,#REF!,P47,#REF!,Q47,R47,#REF!,#REF!,#REF!,#REF!,S47,#REF!,#REF!,T47,U47,#REF!,#REF!)</f>
        <v>#REF!</v>
      </c>
      <c r="Y47" s="42" t="e">
        <f>MAX(#REF!,N47,#REF!,O47,#REF!,#REF!,P47,#REF!,Q47,R47,#REF!,#REF!,#REF!,#REF!,S47,#REF!,#REF!,T47,U47,#REF!,#REF!)</f>
        <v>#REF!</v>
      </c>
      <c r="Z47" s="8" t="e">
        <f t="shared" si="0"/>
        <v>#REF!</v>
      </c>
      <c r="AA47" s="60" t="e">
        <f t="shared" si="1"/>
        <v>#REF!</v>
      </c>
      <c r="AB47" s="3" t="e">
        <f t="shared" si="2"/>
        <v>#REF!</v>
      </c>
      <c r="AC47" s="56">
        <v>0.25</v>
      </c>
      <c r="AD47" s="9">
        <f t="shared" si="27"/>
        <v>2.9866666666666668</v>
      </c>
      <c r="AE47" s="56">
        <v>0.25</v>
      </c>
      <c r="AF47" s="1">
        <f t="shared" si="26"/>
        <v>2.9866666666666668</v>
      </c>
      <c r="AI47" s="3">
        <f t="shared" si="16"/>
        <v>2.9866666666666668</v>
      </c>
      <c r="AJ47" s="1">
        <f t="shared" si="6"/>
        <v>2.99</v>
      </c>
      <c r="AK47" s="1">
        <f t="shared" si="7"/>
        <v>2.99</v>
      </c>
      <c r="AL47" s="66">
        <v>52</v>
      </c>
      <c r="AM47" s="67">
        <v>14</v>
      </c>
      <c r="AN47" s="67">
        <f t="shared" si="22"/>
        <v>28</v>
      </c>
      <c r="AO47" s="66"/>
      <c r="AP47" s="1">
        <f t="shared" si="28"/>
        <v>0</v>
      </c>
      <c r="AQ47" s="56">
        <f t="shared" si="23"/>
        <v>0.27406600814083126</v>
      </c>
      <c r="AR47" s="1" t="s">
        <v>226</v>
      </c>
    </row>
    <row r="48" spans="1:50" s="2" customFormat="1" ht="15" customHeight="1" x14ac:dyDescent="0.25">
      <c r="A48" s="13" t="s">
        <v>37</v>
      </c>
      <c r="B48" s="10"/>
      <c r="C48" s="14">
        <v>6076</v>
      </c>
      <c r="D48" s="15">
        <v>1764</v>
      </c>
      <c r="E48" s="10">
        <v>2779</v>
      </c>
      <c r="F48" s="12">
        <v>1138</v>
      </c>
      <c r="G48" s="17">
        <v>276</v>
      </c>
      <c r="H48" s="17">
        <v>17</v>
      </c>
      <c r="I48" s="34" t="s">
        <v>100</v>
      </c>
      <c r="J48" s="24" t="s">
        <v>101</v>
      </c>
      <c r="K48" s="25" t="s">
        <v>40</v>
      </c>
      <c r="L48" s="26">
        <v>5</v>
      </c>
      <c r="M48" s="27">
        <v>10</v>
      </c>
      <c r="N48" s="31">
        <v>25</v>
      </c>
      <c r="O48" s="29"/>
      <c r="P48" s="32">
        <v>32</v>
      </c>
      <c r="Q48" s="45">
        <v>46</v>
      </c>
      <c r="R48" s="38"/>
      <c r="S48" s="46">
        <v>12</v>
      </c>
      <c r="T48" s="31">
        <v>25</v>
      </c>
      <c r="U48" s="47">
        <v>20</v>
      </c>
      <c r="V48" s="41"/>
      <c r="W48" s="11"/>
      <c r="X48" s="42" t="e">
        <f>MIN(#REF!,N48,#REF!,O48,#REF!,#REF!,P48,#REF!,Q48,R48,#REF!,#REF!,#REF!,#REF!,S48,#REF!,#REF!,T48,U48,#REF!,#REF!)</f>
        <v>#REF!</v>
      </c>
      <c r="Y48" s="42" t="e">
        <f>MAX(#REF!,N48,#REF!,O48,#REF!,#REF!,P48,#REF!,Q48,R48,#REF!,#REF!,#REF!,#REF!,S48,#REF!,#REF!,T48,U48,#REF!,#REF!)</f>
        <v>#REF!</v>
      </c>
      <c r="Z48" s="8" t="e">
        <f t="shared" si="0"/>
        <v>#REF!</v>
      </c>
      <c r="AA48" s="60" t="e">
        <f t="shared" si="1"/>
        <v>#REF!</v>
      </c>
      <c r="AB48" s="3" t="e">
        <f t="shared" si="2"/>
        <v>#REF!</v>
      </c>
      <c r="AC48" s="8"/>
      <c r="AD48" s="9">
        <f t="shared" si="27"/>
        <v>1.92</v>
      </c>
      <c r="AE48" s="8">
        <v>0.25</v>
      </c>
      <c r="AF48" s="3">
        <f t="shared" si="26"/>
        <v>2.56</v>
      </c>
      <c r="AG48" s="3"/>
      <c r="AH48" s="3"/>
      <c r="AI48" s="3">
        <f t="shared" si="16"/>
        <v>2.56</v>
      </c>
      <c r="AJ48" s="1">
        <f t="shared" si="6"/>
        <v>2.56</v>
      </c>
      <c r="AK48" s="1">
        <f t="shared" si="7"/>
        <v>12.8</v>
      </c>
      <c r="AL48" s="66">
        <v>52</v>
      </c>
      <c r="AM48" s="68">
        <v>12</v>
      </c>
      <c r="AN48" s="67">
        <f t="shared" si="22"/>
        <v>120</v>
      </c>
      <c r="AO48" s="69"/>
      <c r="AP48" s="1">
        <f t="shared" si="28"/>
        <v>0</v>
      </c>
      <c r="AQ48" s="56">
        <f t="shared" si="23"/>
        <v>0.27325581395348841</v>
      </c>
      <c r="AR48" s="1" t="s">
        <v>226</v>
      </c>
      <c r="AS48" s="3"/>
      <c r="AT48" s="3"/>
      <c r="AU48" s="3"/>
      <c r="AV48" s="3"/>
      <c r="AW48" s="3"/>
      <c r="AX48" s="3"/>
    </row>
    <row r="49" spans="1:50" s="1" customFormat="1" ht="15" customHeight="1" x14ac:dyDescent="0.25">
      <c r="A49" s="13" t="s">
        <v>37</v>
      </c>
      <c r="B49" s="10"/>
      <c r="C49" s="18">
        <v>5025</v>
      </c>
      <c r="D49" s="15">
        <v>1771</v>
      </c>
      <c r="E49" s="10">
        <v>2301</v>
      </c>
      <c r="F49" s="12">
        <v>1145</v>
      </c>
      <c r="G49" s="17">
        <v>283</v>
      </c>
      <c r="H49" s="17">
        <v>17</v>
      </c>
      <c r="I49" s="24" t="s">
        <v>102</v>
      </c>
      <c r="J49" s="24" t="s">
        <v>44</v>
      </c>
      <c r="K49" s="25" t="s">
        <v>40</v>
      </c>
      <c r="L49" s="26">
        <v>1</v>
      </c>
      <c r="M49" s="27">
        <v>1</v>
      </c>
      <c r="N49" s="31"/>
      <c r="O49" s="29"/>
      <c r="P49" s="32"/>
      <c r="Q49" s="45"/>
      <c r="R49" s="38"/>
      <c r="S49" s="46">
        <v>95</v>
      </c>
      <c r="T49" s="31"/>
      <c r="U49" s="47"/>
      <c r="V49" s="41"/>
      <c r="W49" s="11"/>
      <c r="X49" s="42" t="e">
        <f>MIN(#REF!,N49,#REF!,O49,#REF!,#REF!,P49,#REF!,Q49,R49,#REF!,#REF!,#REF!,#REF!,S49,#REF!,#REF!,T49,U49,#REF!,#REF!)</f>
        <v>#REF!</v>
      </c>
      <c r="Y49" s="42" t="e">
        <f>MAX(#REF!,N49,#REF!,O49,#REF!,#REF!,P49,#REF!,Q49,R49,#REF!,#REF!,#REF!,#REF!,S49,#REF!,#REF!,T49,U49,#REF!,#REF!)</f>
        <v>#REF!</v>
      </c>
      <c r="Z49" s="8" t="e">
        <f t="shared" si="0"/>
        <v>#REF!</v>
      </c>
      <c r="AA49" s="60" t="e">
        <f t="shared" si="1"/>
        <v>#REF!</v>
      </c>
      <c r="AB49" s="3" t="e">
        <f t="shared" si="2"/>
        <v>#REF!</v>
      </c>
      <c r="AC49" s="8"/>
      <c r="AD49" s="9">
        <f t="shared" si="27"/>
        <v>15.2</v>
      </c>
      <c r="AE49" s="8">
        <v>0.25</v>
      </c>
      <c r="AF49" s="3">
        <f t="shared" si="26"/>
        <v>20.266666666666666</v>
      </c>
      <c r="AG49" s="3"/>
      <c r="AH49" s="3"/>
      <c r="AI49" s="3">
        <f t="shared" si="16"/>
        <v>20.266666666666666</v>
      </c>
      <c r="AJ49" s="1">
        <f t="shared" si="6"/>
        <v>20.27</v>
      </c>
      <c r="AK49" s="1">
        <f t="shared" si="7"/>
        <v>20.27</v>
      </c>
      <c r="AL49" s="66">
        <v>52</v>
      </c>
      <c r="AM49" s="68">
        <v>95</v>
      </c>
      <c r="AN49" s="67">
        <f t="shared" si="22"/>
        <v>95</v>
      </c>
      <c r="AO49" s="69"/>
      <c r="AP49" s="1">
        <f t="shared" si="28"/>
        <v>0</v>
      </c>
      <c r="AQ49" s="56">
        <f t="shared" si="23"/>
        <v>0.2733753245908912</v>
      </c>
      <c r="AR49" s="1" t="s">
        <v>226</v>
      </c>
      <c r="AS49" s="3"/>
      <c r="AT49" s="3"/>
      <c r="AU49" s="3"/>
      <c r="AV49" s="3"/>
      <c r="AW49" s="3"/>
      <c r="AX49" s="3"/>
    </row>
    <row r="50" spans="1:50" s="1" customFormat="1" ht="15" customHeight="1" x14ac:dyDescent="0.25">
      <c r="A50" s="13" t="s">
        <v>37</v>
      </c>
      <c r="B50" s="10"/>
      <c r="C50" s="18">
        <v>1745</v>
      </c>
      <c r="D50" s="15">
        <v>1775</v>
      </c>
      <c r="E50" s="10">
        <v>804</v>
      </c>
      <c r="F50" s="12">
        <v>1149</v>
      </c>
      <c r="G50" s="17">
        <v>287</v>
      </c>
      <c r="H50" s="17">
        <v>17</v>
      </c>
      <c r="I50" s="24" t="s">
        <v>103</v>
      </c>
      <c r="J50" s="24" t="s">
        <v>44</v>
      </c>
      <c r="K50" s="25" t="s">
        <v>40</v>
      </c>
      <c r="L50" s="26">
        <v>1</v>
      </c>
      <c r="M50" s="27">
        <v>1</v>
      </c>
      <c r="N50" s="31"/>
      <c r="O50" s="29"/>
      <c r="P50" s="32"/>
      <c r="Q50" s="45"/>
      <c r="R50" s="38"/>
      <c r="S50" s="46">
        <v>68</v>
      </c>
      <c r="T50" s="31"/>
      <c r="U50" s="47"/>
      <c r="V50" s="41"/>
      <c r="W50" s="11"/>
      <c r="X50" s="42" t="e">
        <f>MIN(#REF!,N50,#REF!,O50,#REF!,#REF!,P50,#REF!,Q50,R50,#REF!,#REF!,#REF!,#REF!,S50,#REF!,#REF!,T50,U50,#REF!,#REF!)</f>
        <v>#REF!</v>
      </c>
      <c r="Y50" s="42" t="e">
        <f>MAX(#REF!,N50,#REF!,O50,#REF!,#REF!,P50,#REF!,Q50,R50,#REF!,#REF!,#REF!,#REF!,S50,#REF!,#REF!,T50,U50,#REF!,#REF!)</f>
        <v>#REF!</v>
      </c>
      <c r="Z50" s="8" t="e">
        <f t="shared" si="0"/>
        <v>#REF!</v>
      </c>
      <c r="AA50" s="60" t="e">
        <f t="shared" si="1"/>
        <v>#REF!</v>
      </c>
      <c r="AB50" s="3" t="e">
        <f t="shared" si="2"/>
        <v>#REF!</v>
      </c>
      <c r="AC50" s="56"/>
      <c r="AD50" s="9">
        <f t="shared" si="27"/>
        <v>10.88</v>
      </c>
      <c r="AE50" s="56">
        <v>0.25</v>
      </c>
      <c r="AF50" s="1">
        <f t="shared" si="26"/>
        <v>14.506666666666668</v>
      </c>
      <c r="AI50" s="3">
        <f t="shared" si="16"/>
        <v>14.506666666666668</v>
      </c>
      <c r="AJ50" s="1">
        <f t="shared" si="6"/>
        <v>14.51</v>
      </c>
      <c r="AK50" s="1">
        <f t="shared" si="7"/>
        <v>14.51</v>
      </c>
      <c r="AL50" s="66">
        <v>52</v>
      </c>
      <c r="AM50" s="67">
        <v>68</v>
      </c>
      <c r="AN50" s="67">
        <f t="shared" si="22"/>
        <v>68</v>
      </c>
      <c r="AO50" s="66"/>
      <c r="AP50" s="1">
        <f t="shared" si="28"/>
        <v>0</v>
      </c>
      <c r="AQ50" s="56">
        <f t="shared" si="23"/>
        <v>0.27342276644281682</v>
      </c>
      <c r="AR50" s="1" t="s">
        <v>226</v>
      </c>
    </row>
    <row r="51" spans="1:50" s="1" customFormat="1" ht="15" customHeight="1" x14ac:dyDescent="0.25">
      <c r="A51" s="13" t="s">
        <v>37</v>
      </c>
      <c r="B51" s="10"/>
      <c r="C51" s="18">
        <v>5477</v>
      </c>
      <c r="D51" s="15">
        <v>1782</v>
      </c>
      <c r="E51" s="10">
        <v>2444</v>
      </c>
      <c r="F51" s="12">
        <v>1156</v>
      </c>
      <c r="G51" s="17">
        <v>294</v>
      </c>
      <c r="H51" s="17">
        <v>17</v>
      </c>
      <c r="I51" s="24" t="s">
        <v>104</v>
      </c>
      <c r="J51" s="24" t="s">
        <v>105</v>
      </c>
      <c r="K51" s="25" t="s">
        <v>40</v>
      </c>
      <c r="L51" s="26">
        <v>1</v>
      </c>
      <c r="M51" s="27">
        <v>1</v>
      </c>
      <c r="N51" s="31"/>
      <c r="O51" s="29"/>
      <c r="P51" s="32"/>
      <c r="Q51" s="45"/>
      <c r="R51" s="38"/>
      <c r="S51" s="46">
        <v>12</v>
      </c>
      <c r="T51" s="31"/>
      <c r="U51" s="47"/>
      <c r="V51" s="41"/>
      <c r="W51" s="11"/>
      <c r="X51" s="42" t="e">
        <f>MIN(#REF!,N51,#REF!,O51,#REF!,#REF!,P51,#REF!,Q51,R51,#REF!,#REF!,#REF!,#REF!,S51,#REF!,#REF!,T51,U51,#REF!,#REF!)</f>
        <v>#REF!</v>
      </c>
      <c r="Y51" s="42" t="e">
        <f>MAX(#REF!,N51,#REF!,O51,#REF!,#REF!,P51,#REF!,Q51,R51,#REF!,#REF!,#REF!,#REF!,S51,#REF!,#REF!,T51,U51,#REF!,#REF!)</f>
        <v>#REF!</v>
      </c>
      <c r="Z51" s="8" t="e">
        <f t="shared" si="0"/>
        <v>#REF!</v>
      </c>
      <c r="AA51" s="60" t="e">
        <f t="shared" si="1"/>
        <v>#REF!</v>
      </c>
      <c r="AB51" s="3" t="e">
        <f t="shared" si="2"/>
        <v>#REF!</v>
      </c>
      <c r="AC51" s="65"/>
      <c r="AD51" s="9">
        <f t="shared" si="27"/>
        <v>1.92</v>
      </c>
      <c r="AE51" s="8">
        <v>0.25</v>
      </c>
      <c r="AF51" s="3">
        <f t="shared" si="26"/>
        <v>2.56</v>
      </c>
      <c r="AG51" s="71"/>
      <c r="AH51" s="71"/>
      <c r="AI51" s="3">
        <f t="shared" si="16"/>
        <v>2.56</v>
      </c>
      <c r="AJ51" s="1">
        <f t="shared" si="6"/>
        <v>2.56</v>
      </c>
      <c r="AK51" s="1">
        <f t="shared" si="7"/>
        <v>2.56</v>
      </c>
      <c r="AL51" s="66">
        <v>52</v>
      </c>
      <c r="AM51" s="72">
        <v>12</v>
      </c>
      <c r="AN51" s="67">
        <f t="shared" si="22"/>
        <v>12</v>
      </c>
      <c r="AO51" s="73"/>
      <c r="AP51" s="1">
        <f t="shared" si="28"/>
        <v>0</v>
      </c>
      <c r="AQ51" s="56">
        <f t="shared" si="23"/>
        <v>0.27325581395348841</v>
      </c>
      <c r="AR51" s="1" t="s">
        <v>226</v>
      </c>
      <c r="AS51" s="71"/>
      <c r="AT51" s="71"/>
      <c r="AU51" s="71"/>
      <c r="AV51" s="71"/>
      <c r="AW51" s="71"/>
      <c r="AX51" s="71"/>
    </row>
    <row r="52" spans="1:50" s="1" customFormat="1" ht="15" customHeight="1" x14ac:dyDescent="0.25">
      <c r="A52" s="13" t="s">
        <v>37</v>
      </c>
      <c r="B52" s="10"/>
      <c r="C52" s="18">
        <v>4369</v>
      </c>
      <c r="D52" s="15">
        <v>1784</v>
      </c>
      <c r="E52" s="10">
        <v>1890</v>
      </c>
      <c r="F52" s="12">
        <v>1158</v>
      </c>
      <c r="G52" s="17">
        <v>296</v>
      </c>
      <c r="H52" s="17">
        <v>17</v>
      </c>
      <c r="I52" s="24" t="s">
        <v>106</v>
      </c>
      <c r="J52" s="24" t="s">
        <v>107</v>
      </c>
      <c r="K52" s="25" t="s">
        <v>40</v>
      </c>
      <c r="L52" s="26">
        <v>3</v>
      </c>
      <c r="M52" s="27">
        <v>3</v>
      </c>
      <c r="N52" s="28">
        <v>40</v>
      </c>
      <c r="O52" s="29"/>
      <c r="P52" s="30"/>
      <c r="Q52" s="38"/>
      <c r="R52" s="38"/>
      <c r="S52" s="39">
        <v>38</v>
      </c>
      <c r="T52" s="28">
        <v>40</v>
      </c>
      <c r="U52" s="50">
        <v>227</v>
      </c>
      <c r="V52" s="41"/>
      <c r="W52" s="11"/>
      <c r="X52" s="42" t="e">
        <f>MIN(#REF!,N52,#REF!,O52,#REF!,#REF!,P52,#REF!,Q52,R52,#REF!,#REF!,#REF!,#REF!,S52,#REF!,#REF!,T52,U52,#REF!,#REF!)</f>
        <v>#REF!</v>
      </c>
      <c r="Y52" s="42" t="e">
        <f>MAX(#REF!,N52,#REF!,O52,#REF!,#REF!,P52,#REF!,Q52,R52,#REF!,#REF!,#REF!,#REF!,S52,#REF!,#REF!,T52,U52,#REF!,#REF!)</f>
        <v>#REF!</v>
      </c>
      <c r="Z52" s="8" t="e">
        <f t="shared" si="0"/>
        <v>#REF!</v>
      </c>
      <c r="AA52" s="60" t="e">
        <f t="shared" si="1"/>
        <v>#REF!</v>
      </c>
      <c r="AB52" s="3" t="e">
        <f t="shared" si="2"/>
        <v>#REF!</v>
      </c>
      <c r="AC52" s="8">
        <v>0.25</v>
      </c>
      <c r="AD52" s="9">
        <f t="shared" si="27"/>
        <v>8.1066666666666674</v>
      </c>
      <c r="AE52" s="8">
        <v>0.25</v>
      </c>
      <c r="AF52" s="3">
        <f t="shared" si="26"/>
        <v>8.1066666666666674</v>
      </c>
      <c r="AG52" s="3"/>
      <c r="AH52" s="3"/>
      <c r="AI52" s="3">
        <f t="shared" si="16"/>
        <v>8.1066666666666674</v>
      </c>
      <c r="AJ52" s="1">
        <f t="shared" si="6"/>
        <v>8.11</v>
      </c>
      <c r="AK52" s="1">
        <f t="shared" si="7"/>
        <v>24.33</v>
      </c>
      <c r="AL52" s="66">
        <v>52</v>
      </c>
      <c r="AM52" s="68">
        <v>38</v>
      </c>
      <c r="AN52" s="67">
        <f t="shared" si="22"/>
        <v>114</v>
      </c>
      <c r="AO52" s="69"/>
      <c r="AP52" s="1">
        <f t="shared" si="28"/>
        <v>0</v>
      </c>
      <c r="AQ52" s="56">
        <f t="shared" si="23"/>
        <v>0.27355451686596122</v>
      </c>
      <c r="AR52" s="1" t="s">
        <v>226</v>
      </c>
      <c r="AS52" s="3"/>
      <c r="AT52" s="3"/>
      <c r="AU52" s="3"/>
      <c r="AV52" s="3"/>
      <c r="AW52" s="3"/>
      <c r="AX52" s="3"/>
    </row>
    <row r="53" spans="1:50" s="1" customFormat="1" ht="15" customHeight="1" x14ac:dyDescent="0.25">
      <c r="A53" s="13" t="s">
        <v>37</v>
      </c>
      <c r="B53" s="10"/>
      <c r="C53" s="14">
        <v>2862</v>
      </c>
      <c r="D53" s="15">
        <v>1788</v>
      </c>
      <c r="E53" s="10">
        <v>1361</v>
      </c>
      <c r="F53" s="12">
        <v>1162</v>
      </c>
      <c r="G53" s="17">
        <v>300</v>
      </c>
      <c r="H53" s="17">
        <v>17</v>
      </c>
      <c r="I53" s="24" t="s">
        <v>108</v>
      </c>
      <c r="J53" s="24" t="s">
        <v>109</v>
      </c>
      <c r="K53" s="25" t="s">
        <v>40</v>
      </c>
      <c r="L53" s="26">
        <v>1</v>
      </c>
      <c r="M53" s="27">
        <v>1</v>
      </c>
      <c r="N53" s="28"/>
      <c r="O53" s="29"/>
      <c r="P53" s="30"/>
      <c r="Q53" s="38"/>
      <c r="R53" s="38"/>
      <c r="S53" s="39">
        <v>15</v>
      </c>
      <c r="T53" s="28"/>
      <c r="U53" s="40">
        <v>31</v>
      </c>
      <c r="V53" s="41"/>
      <c r="W53" s="11"/>
      <c r="X53" s="42" t="e">
        <f>MIN(#REF!,N53,#REF!,O53,#REF!,#REF!,P53,#REF!,Q53,R53,#REF!,#REF!,#REF!,#REF!,S53,#REF!,#REF!,T53,U53,#REF!,#REF!)</f>
        <v>#REF!</v>
      </c>
      <c r="Y53" s="42" t="e">
        <f>MAX(#REF!,N53,#REF!,O53,#REF!,#REF!,P53,#REF!,Q53,R53,#REF!,#REF!,#REF!,#REF!,S53,#REF!,#REF!,T53,U53,#REF!,#REF!)</f>
        <v>#REF!</v>
      </c>
      <c r="Z53" s="8" t="e">
        <f t="shared" si="0"/>
        <v>#REF!</v>
      </c>
      <c r="AA53" s="60" t="e">
        <f t="shared" si="1"/>
        <v>#REF!</v>
      </c>
      <c r="AB53" s="3" t="e">
        <f t="shared" si="2"/>
        <v>#REF!</v>
      </c>
      <c r="AC53" s="56">
        <v>0.28000000000000003</v>
      </c>
      <c r="AD53" s="63">
        <f t="shared" si="27"/>
        <v>3.3333333333333335</v>
      </c>
      <c r="AE53" s="56"/>
      <c r="AI53" s="9">
        <f>AD53</f>
        <v>3.3333333333333335</v>
      </c>
      <c r="AJ53" s="1">
        <f t="shared" si="6"/>
        <v>3.33</v>
      </c>
      <c r="AK53" s="1">
        <f t="shared" si="7"/>
        <v>3.33</v>
      </c>
      <c r="AL53" s="66">
        <v>52</v>
      </c>
      <c r="AM53" s="67">
        <v>15</v>
      </c>
      <c r="AN53" s="67">
        <f t="shared" si="22"/>
        <v>15</v>
      </c>
      <c r="AO53" s="66"/>
      <c r="AP53" s="1">
        <f t="shared" si="28"/>
        <v>0</v>
      </c>
      <c r="AQ53" s="56">
        <f t="shared" si="23"/>
        <v>0.30162720860395276</v>
      </c>
      <c r="AR53" s="1" t="s">
        <v>226</v>
      </c>
    </row>
    <row r="54" spans="1:50" s="1" customFormat="1" ht="15" customHeight="1" x14ac:dyDescent="0.25">
      <c r="A54" s="13" t="s">
        <v>37</v>
      </c>
      <c r="B54" s="10"/>
      <c r="C54" s="14">
        <v>2166</v>
      </c>
      <c r="D54" s="15">
        <v>1792</v>
      </c>
      <c r="E54" s="10">
        <v>1051</v>
      </c>
      <c r="F54" s="12">
        <v>1166</v>
      </c>
      <c r="G54" s="17">
        <v>304</v>
      </c>
      <c r="H54" s="17">
        <v>17</v>
      </c>
      <c r="I54" s="24" t="s">
        <v>110</v>
      </c>
      <c r="J54" s="24" t="s">
        <v>42</v>
      </c>
      <c r="K54" s="25" t="s">
        <v>40</v>
      </c>
      <c r="L54" s="26">
        <v>1</v>
      </c>
      <c r="M54" s="27">
        <v>2</v>
      </c>
      <c r="N54" s="28">
        <v>18</v>
      </c>
      <c r="O54" s="29"/>
      <c r="P54" s="30"/>
      <c r="Q54" s="38"/>
      <c r="R54" s="38"/>
      <c r="S54" s="39">
        <v>12</v>
      </c>
      <c r="T54" s="28">
        <v>18</v>
      </c>
      <c r="U54" s="40">
        <v>20</v>
      </c>
      <c r="V54" s="41"/>
      <c r="W54" s="11"/>
      <c r="X54" s="42" t="e">
        <f>MIN(#REF!,N54,#REF!,O54,#REF!,#REF!,P54,#REF!,Q54,R54,#REF!,#REF!,#REF!,#REF!,S54,#REF!,#REF!,T54,U54,#REF!,#REF!)</f>
        <v>#REF!</v>
      </c>
      <c r="Y54" s="42" t="e">
        <f>MAX(#REF!,N54,#REF!,O54,#REF!,#REF!,P54,#REF!,Q54,R54,#REF!,#REF!,#REF!,#REF!,S54,#REF!,#REF!,T54,U54,#REF!,#REF!)</f>
        <v>#REF!</v>
      </c>
      <c r="Z54" s="8" t="e">
        <f t="shared" si="0"/>
        <v>#REF!</v>
      </c>
      <c r="AA54" s="60" t="e">
        <f t="shared" si="1"/>
        <v>#REF!</v>
      </c>
      <c r="AB54" s="3" t="e">
        <f t="shared" si="2"/>
        <v>#REF!</v>
      </c>
      <c r="AC54" s="56">
        <v>0.25</v>
      </c>
      <c r="AD54" s="9">
        <f t="shared" si="27"/>
        <v>2.56</v>
      </c>
      <c r="AE54" s="56">
        <v>0.25</v>
      </c>
      <c r="AF54" s="1">
        <f t="shared" ref="AF54:AF56" si="29">S54/6.25/(1-AE54)</f>
        <v>2.56</v>
      </c>
      <c r="AI54" s="3">
        <f t="shared" ref="AI54:AI56" si="30">AF54</f>
        <v>2.56</v>
      </c>
      <c r="AJ54" s="1">
        <f t="shared" si="6"/>
        <v>2.56</v>
      </c>
      <c r="AK54" s="1">
        <f t="shared" si="7"/>
        <v>2.56</v>
      </c>
      <c r="AL54" s="66">
        <v>52</v>
      </c>
      <c r="AM54" s="67">
        <v>12</v>
      </c>
      <c r="AN54" s="67">
        <f t="shared" si="22"/>
        <v>24</v>
      </c>
      <c r="AO54" s="66"/>
      <c r="AP54" s="1">
        <f t="shared" si="28"/>
        <v>0</v>
      </c>
      <c r="AQ54" s="56">
        <f t="shared" si="23"/>
        <v>0.27325581395348841</v>
      </c>
      <c r="AR54" s="1" t="s">
        <v>226</v>
      </c>
    </row>
    <row r="55" spans="1:50" s="1" customFormat="1" ht="15" customHeight="1" x14ac:dyDescent="0.25">
      <c r="A55" s="13" t="s">
        <v>37</v>
      </c>
      <c r="B55" s="10"/>
      <c r="C55" s="18">
        <v>2169</v>
      </c>
      <c r="D55" s="15">
        <v>1793</v>
      </c>
      <c r="E55" s="10">
        <v>1054</v>
      </c>
      <c r="F55" s="12">
        <v>1167</v>
      </c>
      <c r="G55" s="17">
        <v>305</v>
      </c>
      <c r="H55" s="17">
        <v>17</v>
      </c>
      <c r="I55" s="24" t="s">
        <v>111</v>
      </c>
      <c r="J55" s="24" t="s">
        <v>42</v>
      </c>
      <c r="K55" s="25" t="s">
        <v>40</v>
      </c>
      <c r="L55" s="26">
        <v>1</v>
      </c>
      <c r="M55" s="27">
        <v>2</v>
      </c>
      <c r="N55" s="28">
        <v>18</v>
      </c>
      <c r="O55" s="29"/>
      <c r="P55" s="30"/>
      <c r="Q55" s="38"/>
      <c r="R55" s="38"/>
      <c r="S55" s="39">
        <v>12</v>
      </c>
      <c r="T55" s="28">
        <v>18</v>
      </c>
      <c r="U55" s="40">
        <v>20</v>
      </c>
      <c r="V55" s="41"/>
      <c r="W55" s="11"/>
      <c r="X55" s="42" t="e">
        <f>MIN(#REF!,N55,#REF!,O55,#REF!,#REF!,P55,#REF!,Q55,R55,#REF!,#REF!,#REF!,#REF!,S55,#REF!,#REF!,T55,U55,#REF!,#REF!)</f>
        <v>#REF!</v>
      </c>
      <c r="Y55" s="42" t="e">
        <f>MAX(#REF!,N55,#REF!,O55,#REF!,#REF!,P55,#REF!,Q55,R55,#REF!,#REF!,#REF!,#REF!,S55,#REF!,#REF!,T55,U55,#REF!,#REF!)</f>
        <v>#REF!</v>
      </c>
      <c r="Z55" s="8" t="e">
        <f t="shared" si="0"/>
        <v>#REF!</v>
      </c>
      <c r="AA55" s="60" t="e">
        <f t="shared" si="1"/>
        <v>#REF!</v>
      </c>
      <c r="AB55" s="3" t="e">
        <f t="shared" si="2"/>
        <v>#REF!</v>
      </c>
      <c r="AC55" s="56">
        <v>0.25</v>
      </c>
      <c r="AD55" s="9">
        <f t="shared" si="27"/>
        <v>2.56</v>
      </c>
      <c r="AE55" s="56">
        <v>0.25</v>
      </c>
      <c r="AF55" s="1">
        <f t="shared" si="29"/>
        <v>2.56</v>
      </c>
      <c r="AI55" s="3">
        <f t="shared" si="30"/>
        <v>2.56</v>
      </c>
      <c r="AJ55" s="1">
        <f t="shared" si="6"/>
        <v>2.56</v>
      </c>
      <c r="AK55" s="1">
        <f t="shared" si="7"/>
        <v>2.56</v>
      </c>
      <c r="AL55" s="66">
        <v>52</v>
      </c>
      <c r="AM55" s="67">
        <v>12</v>
      </c>
      <c r="AN55" s="67">
        <f t="shared" si="22"/>
        <v>24</v>
      </c>
      <c r="AO55" s="66"/>
      <c r="AP55" s="1">
        <f t="shared" si="28"/>
        <v>0</v>
      </c>
      <c r="AQ55" s="56">
        <f t="shared" si="23"/>
        <v>0.27325581395348841</v>
      </c>
      <c r="AR55" s="1" t="s">
        <v>226</v>
      </c>
    </row>
    <row r="56" spans="1:50" s="1" customFormat="1" ht="15" customHeight="1" x14ac:dyDescent="0.25">
      <c r="A56" s="13" t="s">
        <v>37</v>
      </c>
      <c r="B56" s="10"/>
      <c r="C56" s="18">
        <v>1749</v>
      </c>
      <c r="D56" s="15">
        <v>1801</v>
      </c>
      <c r="E56" s="10">
        <v>808</v>
      </c>
      <c r="F56" s="12">
        <v>1175</v>
      </c>
      <c r="G56" s="17">
        <v>313</v>
      </c>
      <c r="H56" s="17">
        <v>17</v>
      </c>
      <c r="I56" s="24" t="s">
        <v>112</v>
      </c>
      <c r="J56" s="24" t="s">
        <v>42</v>
      </c>
      <c r="K56" s="25" t="s">
        <v>40</v>
      </c>
      <c r="L56" s="26">
        <v>2</v>
      </c>
      <c r="M56" s="27">
        <v>2</v>
      </c>
      <c r="N56" s="28"/>
      <c r="O56" s="29"/>
      <c r="P56" s="30"/>
      <c r="Q56" s="38"/>
      <c r="R56" s="38"/>
      <c r="S56" s="39">
        <v>32</v>
      </c>
      <c r="T56" s="28"/>
      <c r="U56" s="40"/>
      <c r="V56" s="41"/>
      <c r="W56" s="11"/>
      <c r="X56" s="42" t="e">
        <f>MIN(#REF!,N56,#REF!,O56,#REF!,#REF!,P56,#REF!,Q56,R56,#REF!,#REF!,#REF!,#REF!,S56,#REF!,#REF!,T56,U56,#REF!,#REF!)</f>
        <v>#REF!</v>
      </c>
      <c r="Y56" s="42" t="e">
        <f>MAX(#REF!,N56,#REF!,O56,#REF!,#REF!,P56,#REF!,Q56,R56,#REF!,#REF!,#REF!,#REF!,S56,#REF!,#REF!,T56,U56,#REF!,#REF!)</f>
        <v>#REF!</v>
      </c>
      <c r="Z56" s="8" t="e">
        <f t="shared" si="0"/>
        <v>#REF!</v>
      </c>
      <c r="AA56" s="60" t="e">
        <f t="shared" si="1"/>
        <v>#REF!</v>
      </c>
      <c r="AB56" s="3" t="e">
        <f t="shared" si="2"/>
        <v>#REF!</v>
      </c>
      <c r="AC56" s="56">
        <v>0.25</v>
      </c>
      <c r="AD56" s="9">
        <f t="shared" si="27"/>
        <v>6.8266666666666671</v>
      </c>
      <c r="AE56" s="56">
        <v>0.25</v>
      </c>
      <c r="AF56" s="1">
        <f t="shared" si="29"/>
        <v>6.8266666666666671</v>
      </c>
      <c r="AI56" s="3">
        <f t="shared" si="30"/>
        <v>6.8266666666666671</v>
      </c>
      <c r="AJ56" s="1">
        <f t="shared" si="6"/>
        <v>6.83</v>
      </c>
      <c r="AK56" s="1">
        <f t="shared" si="7"/>
        <v>13.66</v>
      </c>
      <c r="AL56" s="66">
        <v>52</v>
      </c>
      <c r="AM56" s="67">
        <v>32</v>
      </c>
      <c r="AN56" s="67">
        <f t="shared" si="22"/>
        <v>64</v>
      </c>
      <c r="AO56" s="66"/>
      <c r="AP56" s="1">
        <f t="shared" si="28"/>
        <v>0</v>
      </c>
      <c r="AQ56" s="56">
        <f t="shared" si="23"/>
        <v>0.27361049632832812</v>
      </c>
      <c r="AR56" s="1" t="s">
        <v>226</v>
      </c>
    </row>
    <row r="57" spans="1:50" s="1" customFormat="1" ht="15" customHeight="1" x14ac:dyDescent="0.25">
      <c r="A57" s="13" t="s">
        <v>37</v>
      </c>
      <c r="B57" s="10"/>
      <c r="C57" s="14">
        <v>4600</v>
      </c>
      <c r="D57" s="15">
        <v>1803</v>
      </c>
      <c r="E57" s="10">
        <v>2121</v>
      </c>
      <c r="F57" s="12">
        <v>1177</v>
      </c>
      <c r="G57" s="16">
        <v>315</v>
      </c>
      <c r="H57" s="17">
        <v>17</v>
      </c>
      <c r="I57" s="24" t="s">
        <v>113</v>
      </c>
      <c r="J57" s="24" t="s">
        <v>114</v>
      </c>
      <c r="K57" s="25" t="s">
        <v>40</v>
      </c>
      <c r="L57" s="26">
        <v>2</v>
      </c>
      <c r="M57" s="27">
        <v>2</v>
      </c>
      <c r="N57" s="31"/>
      <c r="O57" s="29"/>
      <c r="P57" s="32"/>
      <c r="Q57" s="45"/>
      <c r="R57" s="38"/>
      <c r="S57" s="46">
        <v>85</v>
      </c>
      <c r="T57" s="31"/>
      <c r="U57" s="47"/>
      <c r="V57" s="41"/>
      <c r="W57" s="11"/>
      <c r="X57" s="42" t="e">
        <f>MIN(#REF!,N57,#REF!,O57,#REF!,#REF!,P57,#REF!,Q57,R57,#REF!,#REF!,#REF!,#REF!,S57,#REF!,#REF!,T57,U57,#REF!,#REF!)</f>
        <v>#REF!</v>
      </c>
      <c r="Y57" s="42" t="e">
        <f>MAX(#REF!,N57,#REF!,O57,#REF!,#REF!,P57,#REF!,Q57,R57,#REF!,#REF!,#REF!,#REF!,S57,#REF!,#REF!,T57,U57,#REF!,#REF!)</f>
        <v>#REF!</v>
      </c>
      <c r="Z57" s="8" t="e">
        <f t="shared" si="0"/>
        <v>#REF!</v>
      </c>
      <c r="AA57" s="60" t="e">
        <f t="shared" si="1"/>
        <v>#REF!</v>
      </c>
      <c r="AB57" s="3" t="e">
        <f t="shared" si="2"/>
        <v>#REF!</v>
      </c>
      <c r="AC57" s="8"/>
      <c r="AD57" s="9">
        <f t="shared" ref="AD57:AD67" si="31">S57/6.25/(1-AC57)</f>
        <v>13.6</v>
      </c>
      <c r="AE57" s="8">
        <v>0.25</v>
      </c>
      <c r="AF57" s="3">
        <f t="shared" ref="AF57:AF63" si="32">S57/6.25/(1-AE57)</f>
        <v>18.133333333333333</v>
      </c>
      <c r="AG57" s="3"/>
      <c r="AH57" s="3"/>
      <c r="AI57" s="3">
        <f t="shared" ref="AI57:AI63" si="33">AF57</f>
        <v>18.133333333333333</v>
      </c>
      <c r="AJ57" s="1">
        <f t="shared" ref="AJ57:AJ120" si="34">ROUND(AI57,2)</f>
        <v>18.13</v>
      </c>
      <c r="AK57" s="1">
        <f t="shared" ref="AK57:AK120" si="35">AJ57*L57</f>
        <v>36.26</v>
      </c>
      <c r="AL57" s="66">
        <v>52</v>
      </c>
      <c r="AM57" s="68">
        <v>85</v>
      </c>
      <c r="AN57" s="67">
        <f t="shared" si="22"/>
        <v>170</v>
      </c>
      <c r="AO57" s="69"/>
      <c r="AP57" s="1">
        <f t="shared" si="28"/>
        <v>0</v>
      </c>
      <c r="AQ57" s="56">
        <f t="shared" si="23"/>
        <v>0.27312219671023652</v>
      </c>
      <c r="AR57" s="1" t="s">
        <v>226</v>
      </c>
      <c r="AS57" s="3"/>
      <c r="AT57" s="3"/>
      <c r="AU57" s="3"/>
      <c r="AV57" s="3"/>
      <c r="AW57" s="3"/>
      <c r="AX57" s="3"/>
    </row>
    <row r="58" spans="1:50" s="1" customFormat="1" ht="15" customHeight="1" x14ac:dyDescent="0.25">
      <c r="A58" s="13" t="s">
        <v>37</v>
      </c>
      <c r="B58" s="10"/>
      <c r="C58" s="18">
        <v>2139</v>
      </c>
      <c r="D58" s="15">
        <v>1804</v>
      </c>
      <c r="E58" s="10">
        <v>1036</v>
      </c>
      <c r="F58" s="12">
        <v>1178</v>
      </c>
      <c r="G58" s="17">
        <v>316</v>
      </c>
      <c r="H58" s="17">
        <v>17</v>
      </c>
      <c r="I58" s="24" t="s">
        <v>115</v>
      </c>
      <c r="J58" s="24" t="s">
        <v>42</v>
      </c>
      <c r="K58" s="25" t="s">
        <v>40</v>
      </c>
      <c r="L58" s="26">
        <v>1</v>
      </c>
      <c r="M58" s="27">
        <v>2</v>
      </c>
      <c r="N58" s="28">
        <v>18</v>
      </c>
      <c r="O58" s="29"/>
      <c r="P58" s="30"/>
      <c r="Q58" s="38"/>
      <c r="R58" s="38"/>
      <c r="S58" s="39">
        <v>14</v>
      </c>
      <c r="T58" s="28">
        <v>18</v>
      </c>
      <c r="U58" s="40">
        <v>20</v>
      </c>
      <c r="V58" s="41"/>
      <c r="W58" s="11"/>
      <c r="X58" s="42" t="e">
        <f>MIN(#REF!,N58,#REF!,O58,#REF!,#REF!,P58,#REF!,Q58,R58,#REF!,#REF!,#REF!,#REF!,S58,#REF!,#REF!,T58,U58,#REF!,#REF!)</f>
        <v>#REF!</v>
      </c>
      <c r="Y58" s="42" t="e">
        <f>MAX(#REF!,N58,#REF!,O58,#REF!,#REF!,P58,#REF!,Q58,R58,#REF!,#REF!,#REF!,#REF!,S58,#REF!,#REF!,T58,U58,#REF!,#REF!)</f>
        <v>#REF!</v>
      </c>
      <c r="Z58" s="8" t="e">
        <f t="shared" si="0"/>
        <v>#REF!</v>
      </c>
      <c r="AA58" s="60" t="e">
        <f t="shared" si="1"/>
        <v>#REF!</v>
      </c>
      <c r="AB58" s="3" t="e">
        <f t="shared" si="2"/>
        <v>#REF!</v>
      </c>
      <c r="AC58" s="56">
        <v>0.25</v>
      </c>
      <c r="AD58" s="9">
        <f t="shared" si="31"/>
        <v>2.9866666666666668</v>
      </c>
      <c r="AE58" s="56">
        <v>0.25</v>
      </c>
      <c r="AF58" s="1">
        <f t="shared" si="32"/>
        <v>2.9866666666666668</v>
      </c>
      <c r="AI58" s="3">
        <f t="shared" si="33"/>
        <v>2.9866666666666668</v>
      </c>
      <c r="AJ58" s="1">
        <f t="shared" si="34"/>
        <v>2.99</v>
      </c>
      <c r="AK58" s="1">
        <f t="shared" si="35"/>
        <v>2.99</v>
      </c>
      <c r="AL58" s="66">
        <v>52</v>
      </c>
      <c r="AM58" s="67">
        <v>14</v>
      </c>
      <c r="AN58" s="67">
        <f t="shared" si="22"/>
        <v>28</v>
      </c>
      <c r="AO58" s="66"/>
      <c r="AP58" s="1">
        <f t="shared" si="28"/>
        <v>0</v>
      </c>
      <c r="AQ58" s="56">
        <f t="shared" si="23"/>
        <v>0.27406600814083126</v>
      </c>
      <c r="AR58" s="1" t="s">
        <v>226</v>
      </c>
    </row>
    <row r="59" spans="1:50" s="1" customFormat="1" ht="15" customHeight="1" x14ac:dyDescent="0.25">
      <c r="A59" s="13" t="s">
        <v>37</v>
      </c>
      <c r="B59" s="10"/>
      <c r="C59" s="14">
        <v>2154</v>
      </c>
      <c r="D59" s="15">
        <v>1805</v>
      </c>
      <c r="E59" s="10">
        <v>1044</v>
      </c>
      <c r="F59" s="12">
        <v>1179</v>
      </c>
      <c r="G59" s="17">
        <v>317</v>
      </c>
      <c r="H59" s="17">
        <v>17</v>
      </c>
      <c r="I59" s="24" t="s">
        <v>116</v>
      </c>
      <c r="J59" s="24" t="s">
        <v>42</v>
      </c>
      <c r="K59" s="25" t="s">
        <v>40</v>
      </c>
      <c r="L59" s="26">
        <v>2</v>
      </c>
      <c r="M59" s="27">
        <v>4</v>
      </c>
      <c r="N59" s="28">
        <v>18</v>
      </c>
      <c r="O59" s="29"/>
      <c r="P59" s="30"/>
      <c r="Q59" s="38"/>
      <c r="R59" s="38"/>
      <c r="S59" s="39">
        <v>14</v>
      </c>
      <c r="T59" s="28">
        <v>18</v>
      </c>
      <c r="U59" s="40">
        <v>20</v>
      </c>
      <c r="V59" s="41"/>
      <c r="W59" s="11"/>
      <c r="X59" s="42" t="e">
        <f>MIN(#REF!,N59,#REF!,O59,#REF!,#REF!,P59,#REF!,Q59,R59,#REF!,#REF!,#REF!,#REF!,S59,#REF!,#REF!,T59,U59,#REF!,#REF!)</f>
        <v>#REF!</v>
      </c>
      <c r="Y59" s="42" t="e">
        <f>MAX(#REF!,N59,#REF!,O59,#REF!,#REF!,P59,#REF!,Q59,R59,#REF!,#REF!,#REF!,#REF!,S59,#REF!,#REF!,T59,U59,#REF!,#REF!)</f>
        <v>#REF!</v>
      </c>
      <c r="Z59" s="8" t="e">
        <f t="shared" si="0"/>
        <v>#REF!</v>
      </c>
      <c r="AA59" s="60" t="e">
        <f t="shared" si="1"/>
        <v>#REF!</v>
      </c>
      <c r="AB59" s="3" t="e">
        <f t="shared" si="2"/>
        <v>#REF!</v>
      </c>
      <c r="AC59" s="56">
        <v>0.25</v>
      </c>
      <c r="AD59" s="9">
        <f t="shared" si="31"/>
        <v>2.9866666666666668</v>
      </c>
      <c r="AE59" s="56">
        <v>0.25</v>
      </c>
      <c r="AF59" s="1">
        <f t="shared" si="32"/>
        <v>2.9866666666666668</v>
      </c>
      <c r="AI59" s="3">
        <f t="shared" si="33"/>
        <v>2.9866666666666668</v>
      </c>
      <c r="AJ59" s="1">
        <f t="shared" si="34"/>
        <v>2.99</v>
      </c>
      <c r="AK59" s="1">
        <f t="shared" si="35"/>
        <v>5.98</v>
      </c>
      <c r="AL59" s="66">
        <v>52</v>
      </c>
      <c r="AM59" s="67">
        <v>14</v>
      </c>
      <c r="AN59" s="67">
        <f t="shared" si="22"/>
        <v>56</v>
      </c>
      <c r="AO59" s="66"/>
      <c r="AP59" s="1">
        <f t="shared" si="28"/>
        <v>0</v>
      </c>
      <c r="AQ59" s="56">
        <f t="shared" si="23"/>
        <v>0.27406600814083126</v>
      </c>
      <c r="AR59" s="1" t="s">
        <v>226</v>
      </c>
    </row>
    <row r="60" spans="1:50" s="1" customFormat="1" ht="15" customHeight="1" x14ac:dyDescent="0.25">
      <c r="A60" s="13" t="s">
        <v>37</v>
      </c>
      <c r="B60" s="10"/>
      <c r="C60" s="18">
        <v>2095</v>
      </c>
      <c r="D60" s="15">
        <v>1806</v>
      </c>
      <c r="E60" s="10">
        <v>1009</v>
      </c>
      <c r="F60" s="12">
        <v>1180</v>
      </c>
      <c r="G60" s="17">
        <v>318</v>
      </c>
      <c r="H60" s="17">
        <v>17</v>
      </c>
      <c r="I60" s="24" t="s">
        <v>117</v>
      </c>
      <c r="J60" s="24" t="s">
        <v>42</v>
      </c>
      <c r="K60" s="25" t="s">
        <v>40</v>
      </c>
      <c r="L60" s="26">
        <v>1</v>
      </c>
      <c r="M60" s="27">
        <v>2</v>
      </c>
      <c r="N60" s="28">
        <v>18</v>
      </c>
      <c r="O60" s="29"/>
      <c r="P60" s="30"/>
      <c r="Q60" s="38"/>
      <c r="R60" s="38"/>
      <c r="S60" s="39">
        <v>14</v>
      </c>
      <c r="T60" s="28">
        <v>18</v>
      </c>
      <c r="U60" s="40">
        <v>20</v>
      </c>
      <c r="V60" s="41"/>
      <c r="W60" s="11"/>
      <c r="X60" s="42" t="e">
        <f>MIN(#REF!,N60,#REF!,O60,#REF!,#REF!,P60,#REF!,Q60,R60,#REF!,#REF!,#REF!,#REF!,S60,#REF!,#REF!,T60,U60,#REF!,#REF!)</f>
        <v>#REF!</v>
      </c>
      <c r="Y60" s="42" t="e">
        <f>MAX(#REF!,N60,#REF!,O60,#REF!,#REF!,P60,#REF!,Q60,R60,#REF!,#REF!,#REF!,#REF!,S60,#REF!,#REF!,T60,U60,#REF!,#REF!)</f>
        <v>#REF!</v>
      </c>
      <c r="Z60" s="8" t="e">
        <f t="shared" si="0"/>
        <v>#REF!</v>
      </c>
      <c r="AA60" s="60" t="e">
        <f t="shared" si="1"/>
        <v>#REF!</v>
      </c>
      <c r="AB60" s="3" t="e">
        <f t="shared" si="2"/>
        <v>#REF!</v>
      </c>
      <c r="AC60" s="56">
        <v>0.25</v>
      </c>
      <c r="AD60" s="9">
        <f t="shared" si="31"/>
        <v>2.9866666666666668</v>
      </c>
      <c r="AE60" s="56">
        <v>0.25</v>
      </c>
      <c r="AF60" s="1">
        <f t="shared" si="32"/>
        <v>2.9866666666666668</v>
      </c>
      <c r="AI60" s="3">
        <f t="shared" si="33"/>
        <v>2.9866666666666668</v>
      </c>
      <c r="AJ60" s="1">
        <f t="shared" si="34"/>
        <v>2.99</v>
      </c>
      <c r="AK60" s="1">
        <f t="shared" si="35"/>
        <v>2.99</v>
      </c>
      <c r="AL60" s="66">
        <v>52</v>
      </c>
      <c r="AM60" s="67">
        <v>14</v>
      </c>
      <c r="AN60" s="67">
        <f t="shared" si="22"/>
        <v>28</v>
      </c>
      <c r="AO60" s="66"/>
      <c r="AP60" s="1">
        <f t="shared" si="28"/>
        <v>0</v>
      </c>
      <c r="AQ60" s="56">
        <f t="shared" si="23"/>
        <v>0.27406600814083126</v>
      </c>
      <c r="AR60" s="1" t="s">
        <v>226</v>
      </c>
    </row>
    <row r="61" spans="1:50" s="1" customFormat="1" ht="15" customHeight="1" x14ac:dyDescent="0.25">
      <c r="A61" s="13" t="s">
        <v>37</v>
      </c>
      <c r="B61" s="10"/>
      <c r="C61" s="14">
        <v>2104</v>
      </c>
      <c r="D61" s="15">
        <v>1807</v>
      </c>
      <c r="E61" s="10">
        <v>1014</v>
      </c>
      <c r="F61" s="12">
        <v>1181</v>
      </c>
      <c r="G61" s="17">
        <v>319</v>
      </c>
      <c r="H61" s="17">
        <v>17</v>
      </c>
      <c r="I61" s="24" t="s">
        <v>118</v>
      </c>
      <c r="J61" s="24" t="s">
        <v>42</v>
      </c>
      <c r="K61" s="25" t="s">
        <v>40</v>
      </c>
      <c r="L61" s="26">
        <v>1</v>
      </c>
      <c r="M61" s="27">
        <v>2</v>
      </c>
      <c r="N61" s="28">
        <v>18</v>
      </c>
      <c r="O61" s="29"/>
      <c r="P61" s="30"/>
      <c r="Q61" s="38"/>
      <c r="R61" s="38"/>
      <c r="S61" s="39">
        <v>14</v>
      </c>
      <c r="T61" s="28">
        <v>18</v>
      </c>
      <c r="U61" s="40">
        <v>20</v>
      </c>
      <c r="V61" s="41"/>
      <c r="W61" s="11"/>
      <c r="X61" s="42" t="e">
        <f>MIN(#REF!,N61,#REF!,O61,#REF!,#REF!,P61,#REF!,Q61,R61,#REF!,#REF!,#REF!,#REF!,S61,#REF!,#REF!,T61,U61,#REF!,#REF!)</f>
        <v>#REF!</v>
      </c>
      <c r="Y61" s="42" t="e">
        <f>MAX(#REF!,N61,#REF!,O61,#REF!,#REF!,P61,#REF!,Q61,R61,#REF!,#REF!,#REF!,#REF!,S61,#REF!,#REF!,T61,U61,#REF!,#REF!)</f>
        <v>#REF!</v>
      </c>
      <c r="Z61" s="8" t="e">
        <f t="shared" si="0"/>
        <v>#REF!</v>
      </c>
      <c r="AA61" s="60" t="e">
        <f t="shared" si="1"/>
        <v>#REF!</v>
      </c>
      <c r="AB61" s="3" t="e">
        <f t="shared" si="2"/>
        <v>#REF!</v>
      </c>
      <c r="AC61" s="56">
        <v>0.25</v>
      </c>
      <c r="AD61" s="9">
        <f t="shared" si="31"/>
        <v>2.9866666666666668</v>
      </c>
      <c r="AE61" s="56">
        <v>0.25</v>
      </c>
      <c r="AF61" s="1">
        <f t="shared" si="32"/>
        <v>2.9866666666666668</v>
      </c>
      <c r="AI61" s="3">
        <f t="shared" si="33"/>
        <v>2.9866666666666668</v>
      </c>
      <c r="AJ61" s="1">
        <f t="shared" si="34"/>
        <v>2.99</v>
      </c>
      <c r="AK61" s="1">
        <f t="shared" si="35"/>
        <v>2.99</v>
      </c>
      <c r="AL61" s="66">
        <v>52</v>
      </c>
      <c r="AM61" s="67">
        <v>14</v>
      </c>
      <c r="AN61" s="67">
        <f t="shared" si="22"/>
        <v>28</v>
      </c>
      <c r="AO61" s="66"/>
      <c r="AP61" s="1">
        <f t="shared" si="28"/>
        <v>0</v>
      </c>
      <c r="AQ61" s="56">
        <f t="shared" si="23"/>
        <v>0.27406600814083126</v>
      </c>
      <c r="AR61" s="1" t="s">
        <v>226</v>
      </c>
    </row>
    <row r="62" spans="1:50" s="1" customFormat="1" ht="15" customHeight="1" x14ac:dyDescent="0.25">
      <c r="A62" s="13" t="s">
        <v>37</v>
      </c>
      <c r="B62" s="10"/>
      <c r="C62" s="14">
        <v>2116</v>
      </c>
      <c r="D62" s="15">
        <v>1808</v>
      </c>
      <c r="E62" s="10">
        <v>1023</v>
      </c>
      <c r="F62" s="12">
        <v>1182</v>
      </c>
      <c r="G62" s="17">
        <v>320</v>
      </c>
      <c r="H62" s="17">
        <v>17</v>
      </c>
      <c r="I62" s="24" t="s">
        <v>119</v>
      </c>
      <c r="J62" s="24" t="s">
        <v>42</v>
      </c>
      <c r="K62" s="25" t="s">
        <v>40</v>
      </c>
      <c r="L62" s="26">
        <v>1</v>
      </c>
      <c r="M62" s="27">
        <v>2</v>
      </c>
      <c r="N62" s="28">
        <v>18</v>
      </c>
      <c r="O62" s="29"/>
      <c r="P62" s="30"/>
      <c r="Q62" s="38"/>
      <c r="R62" s="38"/>
      <c r="S62" s="39">
        <v>14</v>
      </c>
      <c r="T62" s="28">
        <v>18</v>
      </c>
      <c r="U62" s="40">
        <v>20</v>
      </c>
      <c r="V62" s="41"/>
      <c r="W62" s="11"/>
      <c r="X62" s="42" t="e">
        <f>MIN(#REF!,N62,#REF!,O62,#REF!,#REF!,P62,#REF!,Q62,R62,#REF!,#REF!,#REF!,#REF!,S62,#REF!,#REF!,T62,U62,#REF!,#REF!)</f>
        <v>#REF!</v>
      </c>
      <c r="Y62" s="42" t="e">
        <f>MAX(#REF!,N62,#REF!,O62,#REF!,#REF!,P62,#REF!,Q62,R62,#REF!,#REF!,#REF!,#REF!,S62,#REF!,#REF!,T62,U62,#REF!,#REF!)</f>
        <v>#REF!</v>
      </c>
      <c r="Z62" s="8" t="e">
        <f t="shared" si="0"/>
        <v>#REF!</v>
      </c>
      <c r="AA62" s="60" t="e">
        <f t="shared" si="1"/>
        <v>#REF!</v>
      </c>
      <c r="AB62" s="3" t="e">
        <f t="shared" si="2"/>
        <v>#REF!</v>
      </c>
      <c r="AC62" s="56">
        <v>0.25</v>
      </c>
      <c r="AD62" s="9">
        <f t="shared" si="31"/>
        <v>2.9866666666666668</v>
      </c>
      <c r="AE62" s="56">
        <v>0.25</v>
      </c>
      <c r="AF62" s="1">
        <f t="shared" si="32"/>
        <v>2.9866666666666668</v>
      </c>
      <c r="AI62" s="3">
        <f t="shared" si="33"/>
        <v>2.9866666666666668</v>
      </c>
      <c r="AJ62" s="1">
        <f t="shared" si="34"/>
        <v>2.99</v>
      </c>
      <c r="AK62" s="1">
        <f t="shared" si="35"/>
        <v>2.99</v>
      </c>
      <c r="AL62" s="66">
        <v>52</v>
      </c>
      <c r="AM62" s="67">
        <v>14</v>
      </c>
      <c r="AN62" s="67">
        <f t="shared" si="22"/>
        <v>28</v>
      </c>
      <c r="AO62" s="66"/>
      <c r="AP62" s="1">
        <f t="shared" si="28"/>
        <v>0</v>
      </c>
      <c r="AQ62" s="56">
        <f t="shared" si="23"/>
        <v>0.27406600814083126</v>
      </c>
      <c r="AR62" s="1" t="s">
        <v>226</v>
      </c>
    </row>
    <row r="63" spans="1:50" s="1" customFormat="1" ht="15" customHeight="1" x14ac:dyDescent="0.25">
      <c r="A63" s="13" t="s">
        <v>37</v>
      </c>
      <c r="B63" s="10"/>
      <c r="C63" s="14">
        <v>3506</v>
      </c>
      <c r="D63" s="15">
        <v>1810</v>
      </c>
      <c r="E63" s="10">
        <v>1539</v>
      </c>
      <c r="F63" s="12">
        <v>1184</v>
      </c>
      <c r="G63" s="17">
        <v>322</v>
      </c>
      <c r="H63" s="17">
        <v>17</v>
      </c>
      <c r="I63" s="24" t="s">
        <v>120</v>
      </c>
      <c r="J63" s="24" t="s">
        <v>59</v>
      </c>
      <c r="K63" s="25" t="s">
        <v>40</v>
      </c>
      <c r="L63" s="26">
        <v>2</v>
      </c>
      <c r="M63" s="27">
        <v>2</v>
      </c>
      <c r="N63" s="31"/>
      <c r="O63" s="29"/>
      <c r="P63" s="32"/>
      <c r="Q63" s="45"/>
      <c r="R63" s="38"/>
      <c r="S63" s="46">
        <v>5</v>
      </c>
      <c r="T63" s="31"/>
      <c r="U63" s="47">
        <v>5</v>
      </c>
      <c r="V63" s="41"/>
      <c r="W63" s="11"/>
      <c r="X63" s="42" t="e">
        <f>MIN(#REF!,N63,#REF!,O63,#REF!,#REF!,P63,#REF!,Q63,R63,#REF!,#REF!,#REF!,#REF!,S63,#REF!,#REF!,T63,U63,#REF!,#REF!)</f>
        <v>#REF!</v>
      </c>
      <c r="Y63" s="42" t="e">
        <f>MAX(#REF!,N63,#REF!,O63,#REF!,#REF!,P63,#REF!,Q63,R63,#REF!,#REF!,#REF!,#REF!,S63,#REF!,#REF!,T63,U63,#REF!,#REF!)</f>
        <v>#REF!</v>
      </c>
      <c r="Z63" s="8" t="e">
        <f t="shared" si="0"/>
        <v>#REF!</v>
      </c>
      <c r="AA63" s="60" t="e">
        <f t="shared" si="1"/>
        <v>#REF!</v>
      </c>
      <c r="AB63" s="3" t="e">
        <f t="shared" si="2"/>
        <v>#REF!</v>
      </c>
      <c r="AC63" s="56"/>
      <c r="AD63" s="9">
        <f t="shared" si="31"/>
        <v>0.8</v>
      </c>
      <c r="AE63" s="56">
        <v>0.25</v>
      </c>
      <c r="AF63" s="1">
        <f t="shared" si="32"/>
        <v>1.0666666666666667</v>
      </c>
      <c r="AI63" s="3">
        <f t="shared" si="33"/>
        <v>1.0666666666666667</v>
      </c>
      <c r="AJ63" s="1">
        <f t="shared" si="34"/>
        <v>1.07</v>
      </c>
      <c r="AK63" s="1">
        <f t="shared" si="35"/>
        <v>2.14</v>
      </c>
      <c r="AL63" s="66">
        <v>52</v>
      </c>
      <c r="AM63" s="67">
        <v>5</v>
      </c>
      <c r="AN63" s="67">
        <f t="shared" si="22"/>
        <v>10</v>
      </c>
      <c r="AO63" s="66"/>
      <c r="AP63" s="1">
        <f t="shared" si="28"/>
        <v>0</v>
      </c>
      <c r="AQ63" s="56">
        <f t="shared" si="23"/>
        <v>0.27551981453307262</v>
      </c>
      <c r="AR63" s="1" t="s">
        <v>226</v>
      </c>
    </row>
    <row r="64" spans="1:50" s="1" customFormat="1" ht="15" customHeight="1" x14ac:dyDescent="0.25">
      <c r="A64" s="13" t="s">
        <v>37</v>
      </c>
      <c r="B64" s="10"/>
      <c r="C64" s="14">
        <v>532</v>
      </c>
      <c r="D64" s="15">
        <v>1823</v>
      </c>
      <c r="E64" s="10">
        <v>308</v>
      </c>
      <c r="F64" s="12">
        <v>1197</v>
      </c>
      <c r="G64" s="17">
        <v>335</v>
      </c>
      <c r="H64" s="17">
        <v>17</v>
      </c>
      <c r="I64" s="24" t="s">
        <v>121</v>
      </c>
      <c r="J64" s="24" t="s">
        <v>122</v>
      </c>
      <c r="K64" s="25" t="s">
        <v>40</v>
      </c>
      <c r="L64" s="26">
        <v>1</v>
      </c>
      <c r="M64" s="27">
        <v>1</v>
      </c>
      <c r="N64" s="31"/>
      <c r="O64" s="29"/>
      <c r="P64" s="32"/>
      <c r="Q64" s="45"/>
      <c r="R64" s="38"/>
      <c r="S64" s="46">
        <v>6</v>
      </c>
      <c r="T64" s="31"/>
      <c r="U64" s="47"/>
      <c r="V64" s="41"/>
      <c r="W64" s="11"/>
      <c r="X64" s="42" t="e">
        <f>MIN(#REF!,N64,#REF!,O64,#REF!,#REF!,P64,#REF!,Q64,R64,#REF!,#REF!,#REF!,#REF!,S64,#REF!,#REF!,T64,U64,#REF!,#REF!)</f>
        <v>#REF!</v>
      </c>
      <c r="Y64" s="42" t="e">
        <f>MAX(#REF!,N64,#REF!,O64,#REF!,#REF!,P64,#REF!,Q64,R64,#REF!,#REF!,#REF!,#REF!,S64,#REF!,#REF!,T64,U64,#REF!,#REF!)</f>
        <v>#REF!</v>
      </c>
      <c r="Z64" s="8" t="e">
        <f t="shared" si="0"/>
        <v>#REF!</v>
      </c>
      <c r="AA64" s="60" t="e">
        <f t="shared" si="1"/>
        <v>#REF!</v>
      </c>
      <c r="AB64" s="3" t="e">
        <f t="shared" si="2"/>
        <v>#REF!</v>
      </c>
      <c r="AC64" s="8">
        <v>0.25</v>
      </c>
      <c r="AD64" s="63">
        <f t="shared" si="31"/>
        <v>1.28</v>
      </c>
      <c r="AE64" s="8"/>
      <c r="AF64" s="3"/>
      <c r="AG64" s="3"/>
      <c r="AH64" s="3"/>
      <c r="AI64" s="9">
        <f>AD64</f>
        <v>1.28</v>
      </c>
      <c r="AJ64" s="1">
        <f t="shared" si="34"/>
        <v>1.28</v>
      </c>
      <c r="AK64" s="1">
        <f t="shared" si="35"/>
        <v>1.28</v>
      </c>
      <c r="AL64" s="66">
        <v>52</v>
      </c>
      <c r="AM64" s="68">
        <v>6</v>
      </c>
      <c r="AN64" s="67">
        <f t="shared" si="22"/>
        <v>6</v>
      </c>
      <c r="AO64" s="69"/>
      <c r="AP64" s="1">
        <f t="shared" si="28"/>
        <v>0</v>
      </c>
      <c r="AQ64" s="56">
        <f t="shared" si="23"/>
        <v>0.27325581395348841</v>
      </c>
      <c r="AR64" s="1" t="s">
        <v>226</v>
      </c>
      <c r="AS64" s="3"/>
      <c r="AT64" s="3"/>
      <c r="AU64" s="3"/>
      <c r="AV64" s="3"/>
      <c r="AW64" s="3"/>
      <c r="AX64" s="3"/>
    </row>
    <row r="65" spans="1:50" s="1" customFormat="1" ht="12.75" customHeight="1" x14ac:dyDescent="0.25">
      <c r="A65" s="13" t="s">
        <v>37</v>
      </c>
      <c r="B65" s="10"/>
      <c r="C65" s="14">
        <v>1158</v>
      </c>
      <c r="D65" s="15">
        <v>1854</v>
      </c>
      <c r="E65" s="10">
        <v>525</v>
      </c>
      <c r="F65" s="12">
        <v>1228</v>
      </c>
      <c r="G65" s="17">
        <v>366</v>
      </c>
      <c r="H65" s="17">
        <v>17</v>
      </c>
      <c r="I65" s="24" t="s">
        <v>123</v>
      </c>
      <c r="J65" s="24" t="s">
        <v>122</v>
      </c>
      <c r="K65" s="25" t="s">
        <v>40</v>
      </c>
      <c r="L65" s="26">
        <v>1</v>
      </c>
      <c r="M65" s="27">
        <v>1</v>
      </c>
      <c r="N65" s="31"/>
      <c r="O65" s="29"/>
      <c r="P65" s="32"/>
      <c r="Q65" s="45"/>
      <c r="R65" s="38"/>
      <c r="S65" s="46">
        <v>6</v>
      </c>
      <c r="T65" s="31"/>
      <c r="U65" s="47">
        <v>8</v>
      </c>
      <c r="V65" s="41"/>
      <c r="W65" s="11"/>
      <c r="X65" s="42" t="e">
        <f>MIN(#REF!,N65,#REF!,O65,#REF!,#REF!,P65,#REF!,Q65,R65,#REF!,#REF!,#REF!,#REF!,S65,#REF!,#REF!,T65,U65,#REF!,#REF!)</f>
        <v>#REF!</v>
      </c>
      <c r="Y65" s="42" t="e">
        <f>MAX(#REF!,N65,#REF!,O65,#REF!,#REF!,P65,#REF!,Q65,R65,#REF!,#REF!,#REF!,#REF!,S65,#REF!,#REF!,T65,U65,#REF!,#REF!)</f>
        <v>#REF!</v>
      </c>
      <c r="Z65" s="8" t="e">
        <f t="shared" si="0"/>
        <v>#REF!</v>
      </c>
      <c r="AA65" s="60" t="e">
        <f t="shared" si="1"/>
        <v>#REF!</v>
      </c>
      <c r="AB65" s="3" t="e">
        <f t="shared" si="2"/>
        <v>#REF!</v>
      </c>
      <c r="AC65" s="56"/>
      <c r="AD65" s="64">
        <f t="shared" si="31"/>
        <v>0.96</v>
      </c>
      <c r="AE65" s="56"/>
      <c r="AF65" s="1">
        <v>1.28</v>
      </c>
      <c r="AI65" s="3">
        <f t="shared" ref="AI65:AI81" si="36">AF65</f>
        <v>1.28</v>
      </c>
      <c r="AJ65" s="1">
        <f t="shared" si="34"/>
        <v>1.28</v>
      </c>
      <c r="AK65" s="1">
        <f t="shared" si="35"/>
        <v>1.28</v>
      </c>
      <c r="AL65" s="66">
        <v>52</v>
      </c>
      <c r="AM65" s="67">
        <v>6</v>
      </c>
      <c r="AN65" s="67">
        <f t="shared" si="22"/>
        <v>6</v>
      </c>
      <c r="AO65" s="66"/>
      <c r="AP65" s="1">
        <f t="shared" si="28"/>
        <v>0</v>
      </c>
      <c r="AQ65" s="56">
        <f t="shared" si="23"/>
        <v>0.27325581395348841</v>
      </c>
      <c r="AR65" s="1" t="s">
        <v>226</v>
      </c>
    </row>
    <row r="66" spans="1:50" s="1" customFormat="1" ht="15" customHeight="1" x14ac:dyDescent="0.25">
      <c r="A66" s="13" t="s">
        <v>37</v>
      </c>
      <c r="B66" s="10"/>
      <c r="C66" s="18">
        <v>2107</v>
      </c>
      <c r="D66" s="15">
        <v>1859</v>
      </c>
      <c r="E66" s="10">
        <v>1017</v>
      </c>
      <c r="F66" s="12">
        <v>1233</v>
      </c>
      <c r="G66" s="17">
        <v>371</v>
      </c>
      <c r="H66" s="17">
        <v>17</v>
      </c>
      <c r="I66" s="24" t="s">
        <v>124</v>
      </c>
      <c r="J66" s="24" t="s">
        <v>42</v>
      </c>
      <c r="K66" s="25" t="s">
        <v>40</v>
      </c>
      <c r="L66" s="26">
        <v>2</v>
      </c>
      <c r="M66" s="27">
        <v>5</v>
      </c>
      <c r="N66" s="28">
        <v>18</v>
      </c>
      <c r="O66" s="29"/>
      <c r="P66" s="30"/>
      <c r="Q66" s="38"/>
      <c r="R66" s="38"/>
      <c r="S66" s="39">
        <v>14</v>
      </c>
      <c r="T66" s="28">
        <v>18</v>
      </c>
      <c r="U66" s="40">
        <v>18</v>
      </c>
      <c r="V66" s="41"/>
      <c r="W66" s="11"/>
      <c r="X66" s="42" t="e">
        <f>MIN(#REF!,N66,#REF!,O66,#REF!,#REF!,P66,#REF!,Q66,R66,#REF!,#REF!,#REF!,#REF!,S66,#REF!,#REF!,T66,U66,#REF!,#REF!)</f>
        <v>#REF!</v>
      </c>
      <c r="Y66" s="42" t="e">
        <f>MAX(#REF!,N66,#REF!,O66,#REF!,#REF!,P66,#REF!,Q66,R66,#REF!,#REF!,#REF!,#REF!,S66,#REF!,#REF!,T66,U66,#REF!,#REF!)</f>
        <v>#REF!</v>
      </c>
      <c r="Z66" s="8" t="e">
        <f t="shared" si="0"/>
        <v>#REF!</v>
      </c>
      <c r="AA66" s="60" t="e">
        <f t="shared" si="1"/>
        <v>#REF!</v>
      </c>
      <c r="AB66" s="3" t="e">
        <f t="shared" si="2"/>
        <v>#REF!</v>
      </c>
      <c r="AC66" s="56">
        <v>0.25</v>
      </c>
      <c r="AD66" s="9">
        <f t="shared" si="31"/>
        <v>2.9866666666666668</v>
      </c>
      <c r="AE66" s="56">
        <v>0.25</v>
      </c>
      <c r="AF66" s="1">
        <f>S66/6.25/(1-AE66)</f>
        <v>2.9866666666666668</v>
      </c>
      <c r="AI66" s="3">
        <f t="shared" si="36"/>
        <v>2.9866666666666668</v>
      </c>
      <c r="AJ66" s="1">
        <f t="shared" si="34"/>
        <v>2.99</v>
      </c>
      <c r="AK66" s="1">
        <f t="shared" si="35"/>
        <v>5.98</v>
      </c>
      <c r="AL66" s="66">
        <v>52</v>
      </c>
      <c r="AM66" s="67">
        <v>14</v>
      </c>
      <c r="AN66" s="67">
        <f t="shared" si="22"/>
        <v>70</v>
      </c>
      <c r="AO66" s="66"/>
      <c r="AP66" s="1">
        <f t="shared" si="28"/>
        <v>0</v>
      </c>
      <c r="AQ66" s="56">
        <f t="shared" si="23"/>
        <v>0.27406600814083126</v>
      </c>
      <c r="AR66" s="1" t="s">
        <v>226</v>
      </c>
    </row>
    <row r="67" spans="1:50" s="1" customFormat="1" ht="12.75" customHeight="1" x14ac:dyDescent="0.25">
      <c r="A67" s="13" t="s">
        <v>37</v>
      </c>
      <c r="B67" s="10"/>
      <c r="C67" s="14">
        <v>2110</v>
      </c>
      <c r="D67" s="15">
        <v>1860</v>
      </c>
      <c r="E67" s="10">
        <v>1019</v>
      </c>
      <c r="F67" s="12">
        <v>1234</v>
      </c>
      <c r="G67" s="17">
        <v>372</v>
      </c>
      <c r="H67" s="17">
        <v>17</v>
      </c>
      <c r="I67" s="24" t="s">
        <v>125</v>
      </c>
      <c r="J67" s="24" t="s">
        <v>42</v>
      </c>
      <c r="K67" s="25" t="s">
        <v>40</v>
      </c>
      <c r="L67" s="26">
        <v>2</v>
      </c>
      <c r="M67" s="27">
        <v>5</v>
      </c>
      <c r="N67" s="28">
        <v>18</v>
      </c>
      <c r="O67" s="29"/>
      <c r="P67" s="30"/>
      <c r="Q67" s="38"/>
      <c r="R67" s="38"/>
      <c r="S67" s="39">
        <v>14</v>
      </c>
      <c r="T67" s="28">
        <v>18</v>
      </c>
      <c r="U67" s="40">
        <v>18</v>
      </c>
      <c r="V67" s="41"/>
      <c r="W67" s="11"/>
      <c r="X67" s="42" t="e">
        <f>MIN(#REF!,N67,#REF!,O67,#REF!,#REF!,P67,#REF!,Q67,R67,#REF!,#REF!,#REF!,#REF!,S67,#REF!,#REF!,T67,U67,#REF!,#REF!)</f>
        <v>#REF!</v>
      </c>
      <c r="Y67" s="42" t="e">
        <f>MAX(#REF!,N67,#REF!,O67,#REF!,#REF!,P67,#REF!,Q67,R67,#REF!,#REF!,#REF!,#REF!,S67,#REF!,#REF!,T67,U67,#REF!,#REF!)</f>
        <v>#REF!</v>
      </c>
      <c r="Z67" s="8" t="e">
        <f t="shared" si="0"/>
        <v>#REF!</v>
      </c>
      <c r="AA67" s="60" t="e">
        <f t="shared" si="1"/>
        <v>#REF!</v>
      </c>
      <c r="AB67" s="3" t="e">
        <f t="shared" si="2"/>
        <v>#REF!</v>
      </c>
      <c r="AC67" s="56">
        <v>0.25</v>
      </c>
      <c r="AD67" s="9">
        <f t="shared" si="31"/>
        <v>2.9866666666666668</v>
      </c>
      <c r="AE67" s="56">
        <v>0.25</v>
      </c>
      <c r="AF67" s="1">
        <f>S67/6.25/(1-AE67)</f>
        <v>2.9866666666666668</v>
      </c>
      <c r="AI67" s="3">
        <f t="shared" si="36"/>
        <v>2.9866666666666668</v>
      </c>
      <c r="AJ67" s="1">
        <f t="shared" si="34"/>
        <v>2.99</v>
      </c>
      <c r="AK67" s="1">
        <f t="shared" si="35"/>
        <v>5.98</v>
      </c>
      <c r="AL67" s="66">
        <v>52</v>
      </c>
      <c r="AM67" s="67">
        <v>14</v>
      </c>
      <c r="AN67" s="67">
        <f t="shared" si="22"/>
        <v>70</v>
      </c>
      <c r="AO67" s="66"/>
      <c r="AP67" s="1">
        <f t="shared" si="28"/>
        <v>0</v>
      </c>
      <c r="AQ67" s="56">
        <f t="shared" si="23"/>
        <v>0.27406600814083126</v>
      </c>
      <c r="AR67" s="1" t="s">
        <v>226</v>
      </c>
    </row>
    <row r="68" spans="1:50" s="1" customFormat="1" ht="12.75" customHeight="1" x14ac:dyDescent="0.25">
      <c r="A68" s="13" t="s">
        <v>37</v>
      </c>
      <c r="B68" s="10"/>
      <c r="C68" s="14">
        <v>7760</v>
      </c>
      <c r="D68" s="15">
        <v>1867</v>
      </c>
      <c r="E68" s="10">
        <v>3296</v>
      </c>
      <c r="F68" s="12">
        <v>1241</v>
      </c>
      <c r="G68" s="17">
        <v>379</v>
      </c>
      <c r="H68" s="17">
        <v>17</v>
      </c>
      <c r="I68" s="24" t="s">
        <v>126</v>
      </c>
      <c r="J68" s="24" t="s">
        <v>39</v>
      </c>
      <c r="K68" s="25" t="s">
        <v>40</v>
      </c>
      <c r="L68" s="26">
        <v>4</v>
      </c>
      <c r="M68" s="27">
        <v>4</v>
      </c>
      <c r="N68" s="28">
        <v>35</v>
      </c>
      <c r="O68" s="29"/>
      <c r="P68" s="30"/>
      <c r="Q68" s="38"/>
      <c r="R68" s="38"/>
      <c r="S68" s="43"/>
      <c r="T68" s="33">
        <v>35</v>
      </c>
      <c r="U68" s="50">
        <v>48</v>
      </c>
      <c r="V68" s="41"/>
      <c r="W68" s="11"/>
      <c r="X68" s="42" t="e">
        <f>MIN(#REF!,N68,#REF!,O68,#REF!,#REF!,P68,#REF!,Q68,R68,#REF!,#REF!,#REF!,#REF!,S68,#REF!,#REF!,T68,U68,#REF!,#REF!)</f>
        <v>#REF!</v>
      </c>
      <c r="Y68" s="42" t="e">
        <f>MAX(#REF!,N68,#REF!,O68,#REF!,#REF!,P68,#REF!,Q68,R68,#REF!,#REF!,#REF!,#REF!,S68,#REF!,#REF!,T68,U68,#REF!,#REF!)</f>
        <v>#REF!</v>
      </c>
      <c r="Z68" s="8" t="e">
        <f t="shared" ref="Z68:Z131" si="37">X68/Y68</f>
        <v>#REF!</v>
      </c>
      <c r="AA68" s="60" t="e">
        <f t="shared" ref="AA68:AA131" si="38">Y68-X68</f>
        <v>#REF!</v>
      </c>
      <c r="AB68" s="3" t="e">
        <f t="shared" ref="AB68:AB131" si="39">AA68*L68</f>
        <v>#REF!</v>
      </c>
      <c r="AC68" s="8">
        <v>0.25</v>
      </c>
      <c r="AD68" s="62">
        <f>T68/6.25/(1-AC68)</f>
        <v>7.4666666666666659</v>
      </c>
      <c r="AE68" s="8">
        <v>0.23</v>
      </c>
      <c r="AF68" s="3">
        <f>T68/6.25/(1-AE68)</f>
        <v>7.2727272727272725</v>
      </c>
      <c r="AG68" s="3"/>
      <c r="AH68" s="3"/>
      <c r="AI68" s="3">
        <f t="shared" si="36"/>
        <v>7.2727272727272725</v>
      </c>
      <c r="AJ68" s="1">
        <f t="shared" si="34"/>
        <v>7.27</v>
      </c>
      <c r="AK68" s="1">
        <f t="shared" si="35"/>
        <v>29.08</v>
      </c>
      <c r="AL68" s="69">
        <v>58</v>
      </c>
      <c r="AM68" s="68">
        <v>35</v>
      </c>
      <c r="AN68" s="67">
        <f t="shared" si="22"/>
        <v>140</v>
      </c>
      <c r="AO68" s="69"/>
      <c r="AP68" s="3">
        <f>T68-AM68</f>
        <v>0</v>
      </c>
      <c r="AQ68" s="56">
        <f t="shared" si="23"/>
        <v>0.25359606751756714</v>
      </c>
      <c r="AR68" s="1" t="s">
        <v>226</v>
      </c>
      <c r="AS68" s="3"/>
      <c r="AT68" s="3"/>
      <c r="AU68" s="3"/>
      <c r="AV68" s="3"/>
      <c r="AW68" s="3"/>
      <c r="AX68" s="3"/>
    </row>
    <row r="69" spans="1:50" s="1" customFormat="1" ht="12.75" customHeight="1" x14ac:dyDescent="0.25">
      <c r="A69" s="13" t="s">
        <v>37</v>
      </c>
      <c r="B69" s="10"/>
      <c r="C69" s="18">
        <v>527</v>
      </c>
      <c r="D69" s="15">
        <v>1868</v>
      </c>
      <c r="E69" s="10">
        <v>304</v>
      </c>
      <c r="F69" s="12">
        <v>1242</v>
      </c>
      <c r="G69" s="17">
        <v>380</v>
      </c>
      <c r="H69" s="17">
        <v>17</v>
      </c>
      <c r="I69" s="24" t="s">
        <v>127</v>
      </c>
      <c r="J69" s="24" t="s">
        <v>122</v>
      </c>
      <c r="K69" s="25" t="s">
        <v>40</v>
      </c>
      <c r="L69" s="26">
        <v>1</v>
      </c>
      <c r="M69" s="27">
        <v>1</v>
      </c>
      <c r="N69" s="31"/>
      <c r="O69" s="29"/>
      <c r="P69" s="32"/>
      <c r="Q69" s="45"/>
      <c r="R69" s="38"/>
      <c r="S69" s="51">
        <v>6</v>
      </c>
      <c r="T69" s="31"/>
      <c r="U69" s="47"/>
      <c r="V69" s="41"/>
      <c r="W69" s="11"/>
      <c r="X69" s="42" t="e">
        <f>MIN(#REF!,N69,#REF!,O69,#REF!,#REF!,P69,#REF!,Q69,R69,#REF!,#REF!,#REF!,#REF!,S69,#REF!,#REF!,T69,U69,#REF!,#REF!)</f>
        <v>#REF!</v>
      </c>
      <c r="Y69" s="42" t="e">
        <f>MAX(#REF!,N69,#REF!,O69,#REF!,#REF!,P69,#REF!,Q69,R69,#REF!,#REF!,#REF!,#REF!,S69,#REF!,#REF!,T69,U69,#REF!,#REF!)</f>
        <v>#REF!</v>
      </c>
      <c r="Z69" s="8" t="e">
        <f t="shared" si="37"/>
        <v>#REF!</v>
      </c>
      <c r="AA69" s="60" t="e">
        <f t="shared" si="38"/>
        <v>#REF!</v>
      </c>
      <c r="AB69" s="3" t="e">
        <f t="shared" si="39"/>
        <v>#REF!</v>
      </c>
      <c r="AC69" s="8">
        <v>0.25</v>
      </c>
      <c r="AD69" s="9">
        <f>S69/6.25/(1-AC69)</f>
        <v>1.28</v>
      </c>
      <c r="AE69" s="82"/>
      <c r="AF69" s="83">
        <v>0.75</v>
      </c>
      <c r="AG69" s="7"/>
      <c r="AH69" s="7"/>
      <c r="AI69" s="3">
        <f t="shared" si="36"/>
        <v>0.75</v>
      </c>
      <c r="AJ69" s="1">
        <f t="shared" si="34"/>
        <v>0.75</v>
      </c>
      <c r="AK69" s="1">
        <f t="shared" si="35"/>
        <v>0.75</v>
      </c>
      <c r="AL69" s="85" t="s">
        <v>128</v>
      </c>
      <c r="AM69" s="86"/>
      <c r="AN69" s="67">
        <f t="shared" ref="AN69:AN100" si="40">AM69*M69</f>
        <v>0</v>
      </c>
      <c r="AO69" s="85"/>
      <c r="AP69" s="7"/>
      <c r="AQ69" s="56">
        <f t="shared" ref="AQ69:AQ100" si="41">1-AM69/6.45/AJ69</f>
        <v>1</v>
      </c>
      <c r="AR69" s="7" t="s">
        <v>226</v>
      </c>
      <c r="AS69" s="7"/>
      <c r="AT69" s="7"/>
      <c r="AU69" s="7"/>
      <c r="AV69" s="7"/>
      <c r="AW69" s="7"/>
      <c r="AX69" s="7"/>
    </row>
    <row r="70" spans="1:50" s="1" customFormat="1" ht="15" customHeight="1" x14ac:dyDescent="0.25">
      <c r="A70" s="13" t="s">
        <v>37</v>
      </c>
      <c r="B70" s="10"/>
      <c r="C70" s="14">
        <v>7758</v>
      </c>
      <c r="D70" s="15">
        <v>1870</v>
      </c>
      <c r="E70" s="10">
        <v>3294</v>
      </c>
      <c r="F70" s="12">
        <v>1244</v>
      </c>
      <c r="G70" s="17">
        <v>382</v>
      </c>
      <c r="H70" s="17">
        <v>17</v>
      </c>
      <c r="I70" s="24" t="s">
        <v>129</v>
      </c>
      <c r="J70" s="24" t="s">
        <v>94</v>
      </c>
      <c r="K70" s="25" t="s">
        <v>40</v>
      </c>
      <c r="L70" s="26">
        <v>1</v>
      </c>
      <c r="M70" s="27">
        <v>3</v>
      </c>
      <c r="N70" s="28">
        <v>45</v>
      </c>
      <c r="O70" s="29"/>
      <c r="P70" s="30"/>
      <c r="Q70" s="38"/>
      <c r="R70" s="38"/>
      <c r="S70" s="43"/>
      <c r="T70" s="33">
        <v>45</v>
      </c>
      <c r="U70" s="40"/>
      <c r="V70" s="41"/>
      <c r="W70" s="11"/>
      <c r="X70" s="42" t="e">
        <f>MIN(#REF!,N70,#REF!,O70,#REF!,#REF!,P70,#REF!,Q70,R70,#REF!,#REF!,#REF!,#REF!,S70,#REF!,#REF!,T70,U70,#REF!,#REF!)</f>
        <v>#REF!</v>
      </c>
      <c r="Y70" s="42" t="e">
        <f>MAX(#REF!,N70,#REF!,O70,#REF!,#REF!,P70,#REF!,Q70,R70,#REF!,#REF!,#REF!,#REF!,S70,#REF!,#REF!,T70,U70,#REF!,#REF!)</f>
        <v>#REF!</v>
      </c>
      <c r="Z70" s="8" t="e">
        <f t="shared" si="37"/>
        <v>#REF!</v>
      </c>
      <c r="AA70" s="60" t="e">
        <f t="shared" si="38"/>
        <v>#REF!</v>
      </c>
      <c r="AB70" s="3" t="e">
        <f t="shared" si="39"/>
        <v>#REF!</v>
      </c>
      <c r="AC70" s="8">
        <v>0.25</v>
      </c>
      <c r="AD70" s="9">
        <f>N70/6.25/(1-AC70)</f>
        <v>9.6</v>
      </c>
      <c r="AE70" s="8">
        <v>0.23</v>
      </c>
      <c r="AF70" s="3">
        <f>T70/6.25/(1-AE70)</f>
        <v>9.3506493506493502</v>
      </c>
      <c r="AG70" s="42"/>
      <c r="AH70" s="42"/>
      <c r="AI70" s="3">
        <f t="shared" si="36"/>
        <v>9.3506493506493502</v>
      </c>
      <c r="AJ70" s="1">
        <f t="shared" si="34"/>
        <v>9.35</v>
      </c>
      <c r="AK70" s="1">
        <f t="shared" si="35"/>
        <v>9.35</v>
      </c>
      <c r="AL70" s="69">
        <v>58</v>
      </c>
      <c r="AM70" s="68">
        <v>45</v>
      </c>
      <c r="AN70" s="67">
        <f t="shared" si="40"/>
        <v>135</v>
      </c>
      <c r="AO70" s="69"/>
      <c r="AP70" s="3">
        <f>T70-AM70</f>
        <v>0</v>
      </c>
      <c r="AQ70" s="56">
        <f t="shared" si="41"/>
        <v>0.25382415122497204</v>
      </c>
      <c r="AR70" s="1" t="s">
        <v>226</v>
      </c>
      <c r="AS70" s="3"/>
      <c r="AT70" s="3"/>
      <c r="AU70" s="3"/>
      <c r="AV70" s="3"/>
      <c r="AW70" s="3"/>
      <c r="AX70" s="3"/>
    </row>
    <row r="71" spans="1:50" s="1" customFormat="1" ht="25.5" customHeight="1" x14ac:dyDescent="0.25">
      <c r="A71" s="13" t="s">
        <v>37</v>
      </c>
      <c r="B71" s="10"/>
      <c r="C71" s="14">
        <v>2128</v>
      </c>
      <c r="D71" s="15">
        <v>1872</v>
      </c>
      <c r="E71" s="10">
        <v>1031</v>
      </c>
      <c r="F71" s="12">
        <v>1246</v>
      </c>
      <c r="G71" s="17">
        <v>384</v>
      </c>
      <c r="H71" s="17">
        <v>17</v>
      </c>
      <c r="I71" s="74" t="s">
        <v>130</v>
      </c>
      <c r="J71" s="74" t="s">
        <v>42</v>
      </c>
      <c r="K71" s="25" t="s">
        <v>40</v>
      </c>
      <c r="L71" s="26">
        <v>1</v>
      </c>
      <c r="M71" s="27">
        <v>2</v>
      </c>
      <c r="N71" s="28">
        <v>18</v>
      </c>
      <c r="O71" s="29"/>
      <c r="P71" s="30"/>
      <c r="Q71" s="38"/>
      <c r="R71" s="38"/>
      <c r="S71" s="39">
        <v>14</v>
      </c>
      <c r="T71" s="28">
        <v>18</v>
      </c>
      <c r="U71" s="40">
        <v>20</v>
      </c>
      <c r="V71" s="41"/>
      <c r="W71" s="11"/>
      <c r="X71" s="42" t="e">
        <f>MIN(#REF!,N71,#REF!,O71,#REF!,#REF!,P71,#REF!,Q71,R71,#REF!,#REF!,#REF!,#REF!,S71,#REF!,#REF!,T71,U71,#REF!,#REF!)</f>
        <v>#REF!</v>
      </c>
      <c r="Y71" s="42" t="e">
        <f>MAX(#REF!,N71,#REF!,O71,#REF!,#REF!,P71,#REF!,Q71,R71,#REF!,#REF!,#REF!,#REF!,S71,#REF!,#REF!,T71,U71,#REF!,#REF!)</f>
        <v>#REF!</v>
      </c>
      <c r="Z71" s="8" t="e">
        <f t="shared" si="37"/>
        <v>#REF!</v>
      </c>
      <c r="AA71" s="60" t="e">
        <f t="shared" si="38"/>
        <v>#REF!</v>
      </c>
      <c r="AB71" s="3" t="e">
        <f t="shared" si="39"/>
        <v>#REF!</v>
      </c>
      <c r="AC71" s="56">
        <v>0.25</v>
      </c>
      <c r="AD71" s="9">
        <f t="shared" ref="AD71:AD76" si="42">S71/6.25/(1-AC71)</f>
        <v>2.9866666666666668</v>
      </c>
      <c r="AE71" s="56">
        <v>0.25</v>
      </c>
      <c r="AF71" s="1">
        <f t="shared" ref="AF71:AF75" si="43">S71/6.25/(1-AE71)</f>
        <v>2.9866666666666668</v>
      </c>
      <c r="AI71" s="3">
        <f t="shared" si="36"/>
        <v>2.9866666666666668</v>
      </c>
      <c r="AJ71" s="1">
        <f t="shared" si="34"/>
        <v>2.99</v>
      </c>
      <c r="AK71" s="1">
        <f t="shared" si="35"/>
        <v>2.99</v>
      </c>
      <c r="AL71" s="66">
        <v>52</v>
      </c>
      <c r="AM71" s="67">
        <v>14</v>
      </c>
      <c r="AN71" s="67">
        <f t="shared" si="40"/>
        <v>28</v>
      </c>
      <c r="AO71" s="66"/>
      <c r="AP71" s="1">
        <f t="shared" ref="AP71:AP76" si="44">S71-AM71</f>
        <v>0</v>
      </c>
      <c r="AQ71" s="56">
        <f t="shared" si="41"/>
        <v>0.27406600814083126</v>
      </c>
      <c r="AR71" s="1" t="s">
        <v>226</v>
      </c>
    </row>
    <row r="72" spans="1:50" s="1" customFormat="1" ht="12.75" customHeight="1" x14ac:dyDescent="0.25">
      <c r="A72" s="13" t="s">
        <v>37</v>
      </c>
      <c r="B72" s="10"/>
      <c r="C72" s="18">
        <v>2081</v>
      </c>
      <c r="D72" s="15">
        <v>1873</v>
      </c>
      <c r="E72" s="10">
        <v>1000</v>
      </c>
      <c r="F72" s="12">
        <v>1247</v>
      </c>
      <c r="G72" s="17">
        <v>385</v>
      </c>
      <c r="H72" s="17">
        <v>17</v>
      </c>
      <c r="I72" s="74" t="s">
        <v>131</v>
      </c>
      <c r="J72" s="74" t="s">
        <v>42</v>
      </c>
      <c r="K72" s="25" t="s">
        <v>40</v>
      </c>
      <c r="L72" s="26">
        <v>3</v>
      </c>
      <c r="M72" s="27">
        <v>6</v>
      </c>
      <c r="N72" s="28">
        <v>18</v>
      </c>
      <c r="O72" s="29"/>
      <c r="P72" s="30"/>
      <c r="Q72" s="38"/>
      <c r="R72" s="38"/>
      <c r="S72" s="39">
        <v>14</v>
      </c>
      <c r="T72" s="28">
        <v>18</v>
      </c>
      <c r="U72" s="50">
        <v>18</v>
      </c>
      <c r="V72" s="41"/>
      <c r="W72" s="11"/>
      <c r="X72" s="42" t="e">
        <f>MIN(#REF!,N72,#REF!,O72,#REF!,#REF!,P72,#REF!,Q72,R72,#REF!,#REF!,#REF!,#REF!,S72,#REF!,#REF!,T72,U72,#REF!,#REF!)</f>
        <v>#REF!</v>
      </c>
      <c r="Y72" s="42" t="e">
        <f>MAX(#REF!,N72,#REF!,O72,#REF!,#REF!,P72,#REF!,Q72,R72,#REF!,#REF!,#REF!,#REF!,S72,#REF!,#REF!,T72,U72,#REF!,#REF!)</f>
        <v>#REF!</v>
      </c>
      <c r="Z72" s="8" t="e">
        <f t="shared" si="37"/>
        <v>#REF!</v>
      </c>
      <c r="AA72" s="60" t="e">
        <f t="shared" si="38"/>
        <v>#REF!</v>
      </c>
      <c r="AB72" s="3" t="e">
        <f t="shared" si="39"/>
        <v>#REF!</v>
      </c>
      <c r="AC72" s="56">
        <v>0.25</v>
      </c>
      <c r="AD72" s="9">
        <f t="shared" si="42"/>
        <v>2.9866666666666668</v>
      </c>
      <c r="AE72" s="56">
        <v>0.25</v>
      </c>
      <c r="AF72" s="1">
        <f t="shared" si="43"/>
        <v>2.9866666666666668</v>
      </c>
      <c r="AI72" s="3">
        <f t="shared" si="36"/>
        <v>2.9866666666666668</v>
      </c>
      <c r="AJ72" s="1">
        <f t="shared" si="34"/>
        <v>2.99</v>
      </c>
      <c r="AK72" s="1">
        <f t="shared" si="35"/>
        <v>8.9700000000000006</v>
      </c>
      <c r="AL72" s="66">
        <v>52</v>
      </c>
      <c r="AM72" s="67">
        <v>14</v>
      </c>
      <c r="AN72" s="67">
        <f t="shared" si="40"/>
        <v>84</v>
      </c>
      <c r="AO72" s="66"/>
      <c r="AP72" s="1">
        <f t="shared" si="44"/>
        <v>0</v>
      </c>
      <c r="AQ72" s="56">
        <f t="shared" si="41"/>
        <v>0.27406600814083126</v>
      </c>
      <c r="AR72" s="1" t="s">
        <v>226</v>
      </c>
    </row>
    <row r="73" spans="1:50" s="1" customFormat="1" ht="14.25" customHeight="1" x14ac:dyDescent="0.25">
      <c r="A73" s="13" t="s">
        <v>37</v>
      </c>
      <c r="B73" s="10"/>
      <c r="C73" s="18">
        <v>2145</v>
      </c>
      <c r="D73" s="15">
        <v>1874</v>
      </c>
      <c r="E73" s="10">
        <v>1040</v>
      </c>
      <c r="F73" s="12">
        <v>1248</v>
      </c>
      <c r="G73" s="17">
        <v>386</v>
      </c>
      <c r="H73" s="17">
        <v>17</v>
      </c>
      <c r="I73" s="74" t="s">
        <v>132</v>
      </c>
      <c r="J73" s="74" t="s">
        <v>42</v>
      </c>
      <c r="K73" s="25" t="s">
        <v>40</v>
      </c>
      <c r="L73" s="26">
        <v>6</v>
      </c>
      <c r="M73" s="27">
        <v>12</v>
      </c>
      <c r="N73" s="28">
        <v>18</v>
      </c>
      <c r="O73" s="29"/>
      <c r="P73" s="30"/>
      <c r="Q73" s="38"/>
      <c r="R73" s="38"/>
      <c r="S73" s="39">
        <v>14</v>
      </c>
      <c r="T73" s="28">
        <v>18</v>
      </c>
      <c r="U73" s="50">
        <v>18</v>
      </c>
      <c r="V73" s="41"/>
      <c r="W73" s="11"/>
      <c r="X73" s="42" t="e">
        <f>MIN(#REF!,N73,#REF!,O73,#REF!,#REF!,P73,#REF!,Q73,R73,#REF!,#REF!,#REF!,#REF!,S73,#REF!,#REF!,T73,U73,#REF!,#REF!)</f>
        <v>#REF!</v>
      </c>
      <c r="Y73" s="42" t="e">
        <f>MAX(#REF!,N73,#REF!,O73,#REF!,#REF!,P73,#REF!,Q73,R73,#REF!,#REF!,#REF!,#REF!,S73,#REF!,#REF!,T73,U73,#REF!,#REF!)</f>
        <v>#REF!</v>
      </c>
      <c r="Z73" s="8" t="e">
        <f t="shared" si="37"/>
        <v>#REF!</v>
      </c>
      <c r="AA73" s="60" t="e">
        <f t="shared" si="38"/>
        <v>#REF!</v>
      </c>
      <c r="AB73" s="3" t="e">
        <f t="shared" si="39"/>
        <v>#REF!</v>
      </c>
      <c r="AC73" s="56">
        <v>0.25</v>
      </c>
      <c r="AD73" s="9">
        <f t="shared" si="42"/>
        <v>2.9866666666666668</v>
      </c>
      <c r="AE73" s="56">
        <v>0.25</v>
      </c>
      <c r="AF73" s="1">
        <f t="shared" si="43"/>
        <v>2.9866666666666668</v>
      </c>
      <c r="AI73" s="3">
        <f t="shared" si="36"/>
        <v>2.9866666666666668</v>
      </c>
      <c r="AJ73" s="1">
        <f t="shared" si="34"/>
        <v>2.99</v>
      </c>
      <c r="AK73" s="1">
        <f t="shared" si="35"/>
        <v>17.940000000000001</v>
      </c>
      <c r="AL73" s="66">
        <v>52</v>
      </c>
      <c r="AM73" s="67">
        <v>14</v>
      </c>
      <c r="AN73" s="67">
        <f t="shared" si="40"/>
        <v>168</v>
      </c>
      <c r="AO73" s="66"/>
      <c r="AP73" s="1">
        <f t="shared" si="44"/>
        <v>0</v>
      </c>
      <c r="AQ73" s="56">
        <f t="shared" si="41"/>
        <v>0.27406600814083126</v>
      </c>
      <c r="AR73" s="1" t="s">
        <v>226</v>
      </c>
    </row>
    <row r="74" spans="1:50" s="1" customFormat="1" ht="15" customHeight="1" x14ac:dyDescent="0.25">
      <c r="A74" s="13" t="s">
        <v>37</v>
      </c>
      <c r="B74" s="10"/>
      <c r="C74" s="14">
        <v>2086</v>
      </c>
      <c r="D74" s="15">
        <v>1875</v>
      </c>
      <c r="E74" s="10">
        <v>1004</v>
      </c>
      <c r="F74" s="12">
        <v>1249</v>
      </c>
      <c r="G74" s="17">
        <v>387</v>
      </c>
      <c r="H74" s="17">
        <v>17</v>
      </c>
      <c r="I74" s="74" t="s">
        <v>133</v>
      </c>
      <c r="J74" s="74" t="s">
        <v>42</v>
      </c>
      <c r="K74" s="25" t="s">
        <v>40</v>
      </c>
      <c r="L74" s="26">
        <v>1</v>
      </c>
      <c r="M74" s="27">
        <v>3</v>
      </c>
      <c r="N74" s="28">
        <v>18</v>
      </c>
      <c r="O74" s="29"/>
      <c r="P74" s="30"/>
      <c r="Q74" s="38"/>
      <c r="R74" s="38"/>
      <c r="S74" s="39">
        <v>14</v>
      </c>
      <c r="T74" s="28">
        <v>18</v>
      </c>
      <c r="U74" s="50">
        <v>18</v>
      </c>
      <c r="V74" s="41"/>
      <c r="W74" s="11"/>
      <c r="X74" s="42" t="e">
        <f>MIN(#REF!,N74,#REF!,O74,#REF!,#REF!,P74,#REF!,Q74,R74,#REF!,#REF!,#REF!,#REF!,S74,#REF!,#REF!,T74,U74,#REF!,#REF!)</f>
        <v>#REF!</v>
      </c>
      <c r="Y74" s="42" t="e">
        <f>MAX(#REF!,N74,#REF!,O74,#REF!,#REF!,P74,#REF!,Q74,R74,#REF!,#REF!,#REF!,#REF!,S74,#REF!,#REF!,T74,U74,#REF!,#REF!)</f>
        <v>#REF!</v>
      </c>
      <c r="Z74" s="8" t="e">
        <f t="shared" si="37"/>
        <v>#REF!</v>
      </c>
      <c r="AA74" s="60" t="e">
        <f t="shared" si="38"/>
        <v>#REF!</v>
      </c>
      <c r="AB74" s="3" t="e">
        <f t="shared" si="39"/>
        <v>#REF!</v>
      </c>
      <c r="AC74" s="56">
        <v>0.25</v>
      </c>
      <c r="AD74" s="9">
        <f t="shared" si="42"/>
        <v>2.9866666666666668</v>
      </c>
      <c r="AE74" s="56">
        <v>0.25</v>
      </c>
      <c r="AF74" s="1">
        <f t="shared" si="43"/>
        <v>2.9866666666666668</v>
      </c>
      <c r="AI74" s="3">
        <f t="shared" si="36"/>
        <v>2.9866666666666668</v>
      </c>
      <c r="AJ74" s="1">
        <f t="shared" si="34"/>
        <v>2.99</v>
      </c>
      <c r="AK74" s="1">
        <f t="shared" si="35"/>
        <v>2.99</v>
      </c>
      <c r="AL74" s="66">
        <v>52</v>
      </c>
      <c r="AM74" s="67">
        <v>14</v>
      </c>
      <c r="AN74" s="67">
        <f t="shared" si="40"/>
        <v>42</v>
      </c>
      <c r="AO74" s="66"/>
      <c r="AP74" s="1">
        <f t="shared" si="44"/>
        <v>0</v>
      </c>
      <c r="AQ74" s="56">
        <f t="shared" si="41"/>
        <v>0.27406600814083126</v>
      </c>
      <c r="AR74" s="1" t="s">
        <v>226</v>
      </c>
    </row>
    <row r="75" spans="1:50" s="1" customFormat="1" ht="12.75" customHeight="1" x14ac:dyDescent="0.25">
      <c r="A75" s="13" t="s">
        <v>37</v>
      </c>
      <c r="B75" s="10"/>
      <c r="C75" s="18">
        <v>2131</v>
      </c>
      <c r="D75" s="15">
        <v>1876</v>
      </c>
      <c r="E75" s="10">
        <v>1033</v>
      </c>
      <c r="F75" s="12">
        <v>1250</v>
      </c>
      <c r="G75" s="16">
        <v>388</v>
      </c>
      <c r="H75" s="17">
        <v>17</v>
      </c>
      <c r="I75" s="74" t="s">
        <v>134</v>
      </c>
      <c r="J75" s="74" t="s">
        <v>42</v>
      </c>
      <c r="K75" s="25" t="s">
        <v>40</v>
      </c>
      <c r="L75" s="26">
        <v>1</v>
      </c>
      <c r="M75" s="27">
        <v>1</v>
      </c>
      <c r="N75" s="28">
        <v>18</v>
      </c>
      <c r="O75" s="29"/>
      <c r="P75" s="30"/>
      <c r="Q75" s="38"/>
      <c r="R75" s="38"/>
      <c r="S75" s="39">
        <v>14</v>
      </c>
      <c r="T75" s="28">
        <v>18</v>
      </c>
      <c r="U75" s="40">
        <v>20</v>
      </c>
      <c r="V75" s="41"/>
      <c r="W75" s="11"/>
      <c r="X75" s="42" t="e">
        <f>MIN(#REF!,N75,#REF!,O75,#REF!,#REF!,P75,#REF!,Q75,R75,#REF!,#REF!,#REF!,#REF!,S75,#REF!,#REF!,T75,U75,#REF!,#REF!)</f>
        <v>#REF!</v>
      </c>
      <c r="Y75" s="42" t="e">
        <f>MAX(#REF!,N75,#REF!,O75,#REF!,#REF!,P75,#REF!,Q75,R75,#REF!,#REF!,#REF!,#REF!,S75,#REF!,#REF!,T75,U75,#REF!,#REF!)</f>
        <v>#REF!</v>
      </c>
      <c r="Z75" s="8" t="e">
        <f t="shared" si="37"/>
        <v>#REF!</v>
      </c>
      <c r="AA75" s="60" t="e">
        <f t="shared" si="38"/>
        <v>#REF!</v>
      </c>
      <c r="AB75" s="3" t="e">
        <f t="shared" si="39"/>
        <v>#REF!</v>
      </c>
      <c r="AC75" s="56">
        <v>0.25</v>
      </c>
      <c r="AD75" s="9">
        <f t="shared" si="42"/>
        <v>2.9866666666666668</v>
      </c>
      <c r="AE75" s="56">
        <v>0.25</v>
      </c>
      <c r="AF75" s="1">
        <f t="shared" si="43"/>
        <v>2.9866666666666668</v>
      </c>
      <c r="AI75" s="3">
        <f t="shared" si="36"/>
        <v>2.9866666666666668</v>
      </c>
      <c r="AJ75" s="1">
        <f t="shared" si="34"/>
        <v>2.99</v>
      </c>
      <c r="AK75" s="1">
        <f t="shared" si="35"/>
        <v>2.99</v>
      </c>
      <c r="AL75" s="66">
        <v>52</v>
      </c>
      <c r="AM75" s="67">
        <v>14</v>
      </c>
      <c r="AN75" s="67">
        <f t="shared" si="40"/>
        <v>14</v>
      </c>
      <c r="AO75" s="66"/>
      <c r="AP75" s="1">
        <f t="shared" si="44"/>
        <v>0</v>
      </c>
      <c r="AQ75" s="56">
        <f t="shared" si="41"/>
        <v>0.27406600814083126</v>
      </c>
      <c r="AR75" s="1" t="s">
        <v>226</v>
      </c>
    </row>
    <row r="76" spans="1:50" s="1" customFormat="1" ht="15" customHeight="1" x14ac:dyDescent="0.25">
      <c r="A76" s="13" t="s">
        <v>37</v>
      </c>
      <c r="B76" s="10"/>
      <c r="C76" s="18">
        <v>1575</v>
      </c>
      <c r="D76" s="15">
        <v>1877</v>
      </c>
      <c r="E76" s="10">
        <v>743</v>
      </c>
      <c r="F76" s="12">
        <v>1251</v>
      </c>
      <c r="G76" s="17">
        <v>389</v>
      </c>
      <c r="H76" s="17">
        <v>17</v>
      </c>
      <c r="I76" s="74" t="s">
        <v>135</v>
      </c>
      <c r="J76" s="74" t="s">
        <v>122</v>
      </c>
      <c r="K76" s="25" t="s">
        <v>40</v>
      </c>
      <c r="L76" s="26">
        <v>1</v>
      </c>
      <c r="M76" s="27">
        <v>1</v>
      </c>
      <c r="N76" s="31"/>
      <c r="O76" s="29"/>
      <c r="P76" s="32"/>
      <c r="Q76" s="45"/>
      <c r="R76" s="38"/>
      <c r="S76" s="46">
        <v>6</v>
      </c>
      <c r="T76" s="31"/>
      <c r="U76" s="47"/>
      <c r="V76" s="41"/>
      <c r="W76" s="11"/>
      <c r="X76" s="42" t="e">
        <f>MIN(#REF!,N76,#REF!,O76,#REF!,#REF!,P76,#REF!,Q76,R76,#REF!,#REF!,#REF!,#REF!,S76,#REF!,#REF!,T76,U76,#REF!,#REF!)</f>
        <v>#REF!</v>
      </c>
      <c r="Y76" s="42" t="e">
        <f>MAX(#REF!,N76,#REF!,O76,#REF!,#REF!,P76,#REF!,Q76,R76,#REF!,#REF!,#REF!,#REF!,S76,#REF!,#REF!,T76,U76,#REF!,#REF!)</f>
        <v>#REF!</v>
      </c>
      <c r="Z76" s="8" t="e">
        <f t="shared" si="37"/>
        <v>#REF!</v>
      </c>
      <c r="AA76" s="60" t="e">
        <f t="shared" si="38"/>
        <v>#REF!</v>
      </c>
      <c r="AB76" s="3" t="e">
        <f t="shared" si="39"/>
        <v>#REF!</v>
      </c>
      <c r="AC76" s="56"/>
      <c r="AD76" s="64">
        <f t="shared" si="42"/>
        <v>0.96</v>
      </c>
      <c r="AE76" s="56"/>
      <c r="AF76" s="1">
        <v>1.28</v>
      </c>
      <c r="AI76" s="3">
        <f t="shared" si="36"/>
        <v>1.28</v>
      </c>
      <c r="AJ76" s="1">
        <f t="shared" si="34"/>
        <v>1.28</v>
      </c>
      <c r="AK76" s="1">
        <f t="shared" si="35"/>
        <v>1.28</v>
      </c>
      <c r="AL76" s="66">
        <v>52</v>
      </c>
      <c r="AM76" s="67">
        <v>6</v>
      </c>
      <c r="AN76" s="67">
        <f t="shared" si="40"/>
        <v>6</v>
      </c>
      <c r="AO76" s="66"/>
      <c r="AP76" s="1">
        <f t="shared" si="44"/>
        <v>0</v>
      </c>
      <c r="AQ76" s="56">
        <f t="shared" si="41"/>
        <v>0.27325581395348841</v>
      </c>
      <c r="AR76" s="1" t="s">
        <v>226</v>
      </c>
    </row>
    <row r="77" spans="1:50" s="1" customFormat="1" ht="12.75" customHeight="1" x14ac:dyDescent="0.25">
      <c r="A77" s="13" t="s">
        <v>37</v>
      </c>
      <c r="B77" s="10"/>
      <c r="C77" s="10">
        <v>2472</v>
      </c>
      <c r="D77" s="15">
        <v>1882</v>
      </c>
      <c r="E77" s="10">
        <v>1180</v>
      </c>
      <c r="F77" s="12">
        <v>1256</v>
      </c>
      <c r="G77" s="16">
        <v>394</v>
      </c>
      <c r="H77" s="17">
        <v>17</v>
      </c>
      <c r="I77" s="75" t="s">
        <v>136</v>
      </c>
      <c r="J77" s="74" t="s">
        <v>137</v>
      </c>
      <c r="K77" s="25" t="s">
        <v>40</v>
      </c>
      <c r="L77" s="26">
        <v>1</v>
      </c>
      <c r="M77" s="27">
        <v>1</v>
      </c>
      <c r="N77" s="28"/>
      <c r="O77" s="29"/>
      <c r="P77" s="30">
        <v>380</v>
      </c>
      <c r="Q77" s="38">
        <v>210</v>
      </c>
      <c r="R77" s="54">
        <v>252</v>
      </c>
      <c r="S77" s="43"/>
      <c r="T77" s="80"/>
      <c r="U77" s="40"/>
      <c r="V77" s="41"/>
      <c r="W77" s="11"/>
      <c r="X77" s="42" t="e">
        <f>MIN(#REF!,N77,#REF!,O77,#REF!,#REF!,P77,#REF!,Q77,R77,#REF!,#REF!,#REF!,#REF!,S77,#REF!,#REF!,T77,U77,#REF!,#REF!)</f>
        <v>#REF!</v>
      </c>
      <c r="Y77" s="42" t="e">
        <f>MAX(#REF!,N77,#REF!,O77,#REF!,#REF!,P77,#REF!,Q77,R77,#REF!,#REF!,#REF!,#REF!,S77,#REF!,#REF!,T77,U77,#REF!,#REF!)</f>
        <v>#REF!</v>
      </c>
      <c r="Z77" s="8" t="e">
        <f t="shared" si="37"/>
        <v>#REF!</v>
      </c>
      <c r="AA77" s="60" t="e">
        <f t="shared" si="38"/>
        <v>#REF!</v>
      </c>
      <c r="AB77" s="3" t="e">
        <f t="shared" si="39"/>
        <v>#REF!</v>
      </c>
      <c r="AC77" s="56">
        <v>0.23</v>
      </c>
      <c r="AD77" s="62">
        <f>R77/6.25/(1-AC77)</f>
        <v>52.36363636363636</v>
      </c>
      <c r="AE77" s="56">
        <v>0.15</v>
      </c>
      <c r="AF77" s="3">
        <f>R77/6.25/(1-AE77)</f>
        <v>47.435294117647061</v>
      </c>
      <c r="AI77" s="3">
        <f t="shared" si="36"/>
        <v>47.435294117647061</v>
      </c>
      <c r="AJ77" s="1">
        <f t="shared" si="34"/>
        <v>47.44</v>
      </c>
      <c r="AK77" s="1">
        <f t="shared" si="35"/>
        <v>47.44</v>
      </c>
      <c r="AL77" s="66">
        <v>44</v>
      </c>
      <c r="AM77" s="67">
        <v>252</v>
      </c>
      <c r="AN77" s="67">
        <f t="shared" si="40"/>
        <v>252</v>
      </c>
      <c r="AO77" s="66"/>
      <c r="AP77" s="1">
        <v>0</v>
      </c>
      <c r="AQ77" s="56">
        <f t="shared" si="41"/>
        <v>0.17643829169771363</v>
      </c>
      <c r="AR77" s="1" t="s">
        <v>226</v>
      </c>
    </row>
    <row r="78" spans="1:50" s="1" customFormat="1" ht="15" customHeight="1" x14ac:dyDescent="0.25">
      <c r="A78" s="13" t="s">
        <v>37</v>
      </c>
      <c r="B78" s="10"/>
      <c r="C78" s="15">
        <v>5259</v>
      </c>
      <c r="D78" s="15">
        <v>1889</v>
      </c>
      <c r="E78" s="10">
        <v>2385</v>
      </c>
      <c r="F78" s="12">
        <v>1263</v>
      </c>
      <c r="G78" s="17">
        <v>401</v>
      </c>
      <c r="H78" s="17">
        <v>17</v>
      </c>
      <c r="I78" s="74" t="s">
        <v>138</v>
      </c>
      <c r="J78" s="74" t="s">
        <v>39</v>
      </c>
      <c r="K78" s="25" t="s">
        <v>40</v>
      </c>
      <c r="L78" s="26">
        <v>1</v>
      </c>
      <c r="M78" s="27">
        <v>1</v>
      </c>
      <c r="N78" s="28">
        <v>95</v>
      </c>
      <c r="O78" s="27">
        <v>75</v>
      </c>
      <c r="P78" s="30"/>
      <c r="Q78" s="38">
        <v>90</v>
      </c>
      <c r="R78" s="38"/>
      <c r="S78" s="43"/>
      <c r="T78" s="80">
        <v>95</v>
      </c>
      <c r="U78" s="40"/>
      <c r="V78" s="41"/>
      <c r="W78" s="11"/>
      <c r="X78" s="42" t="e">
        <f>MIN(#REF!,N78,#REF!,O78,#REF!,#REF!,P78,#REF!,Q78,R78,#REF!,#REF!,#REF!,#REF!,S78,#REF!,#REF!,T78,U78,#REF!,#REF!)</f>
        <v>#REF!</v>
      </c>
      <c r="Y78" s="42" t="e">
        <f>MAX(#REF!,N78,#REF!,O78,#REF!,#REF!,P78,#REF!,Q78,R78,#REF!,#REF!,#REF!,#REF!,S78,#REF!,#REF!,T78,U78,#REF!,#REF!)</f>
        <v>#REF!</v>
      </c>
      <c r="Z78" s="8" t="e">
        <f t="shared" si="37"/>
        <v>#REF!</v>
      </c>
      <c r="AA78" s="60" t="e">
        <f t="shared" si="38"/>
        <v>#REF!</v>
      </c>
      <c r="AB78" s="3" t="e">
        <f t="shared" si="39"/>
        <v>#REF!</v>
      </c>
      <c r="AC78" s="65">
        <v>0.25</v>
      </c>
      <c r="AD78" s="62">
        <f t="shared" ref="AD78:AD80" si="45">O78/6.25/(1-AC78)</f>
        <v>16</v>
      </c>
      <c r="AE78" s="56">
        <v>0.15</v>
      </c>
      <c r="AF78" s="1">
        <f t="shared" ref="AF78:AF80" si="46">O78/6.25/(1-AE78)</f>
        <v>14.117647058823529</v>
      </c>
      <c r="AG78" s="71"/>
      <c r="AH78" s="71"/>
      <c r="AI78" s="3">
        <f t="shared" si="36"/>
        <v>14.117647058823529</v>
      </c>
      <c r="AJ78" s="1">
        <f t="shared" si="34"/>
        <v>14.12</v>
      </c>
      <c r="AK78" s="1">
        <f t="shared" si="35"/>
        <v>14.12</v>
      </c>
      <c r="AL78" s="73">
        <v>22</v>
      </c>
      <c r="AM78" s="72">
        <v>75</v>
      </c>
      <c r="AN78" s="67">
        <f t="shared" si="40"/>
        <v>75</v>
      </c>
      <c r="AO78" s="73"/>
      <c r="AP78" s="71">
        <v>0</v>
      </c>
      <c r="AQ78" s="56">
        <f t="shared" si="41"/>
        <v>0.17649384017392455</v>
      </c>
      <c r="AR78" s="1" t="s">
        <v>226</v>
      </c>
      <c r="AS78" s="71"/>
      <c r="AT78" s="71"/>
      <c r="AU78" s="71"/>
      <c r="AV78" s="71"/>
      <c r="AW78" s="71"/>
      <c r="AX78" s="71"/>
    </row>
    <row r="79" spans="1:50" s="1" customFormat="1" ht="15" customHeight="1" x14ac:dyDescent="0.25">
      <c r="A79" s="13" t="s">
        <v>37</v>
      </c>
      <c r="B79" s="10"/>
      <c r="C79" s="10">
        <v>5356</v>
      </c>
      <c r="D79" s="15">
        <v>1892</v>
      </c>
      <c r="E79" s="10">
        <v>2404</v>
      </c>
      <c r="F79" s="12">
        <v>1266</v>
      </c>
      <c r="G79" s="17">
        <v>404</v>
      </c>
      <c r="H79" s="17">
        <v>17</v>
      </c>
      <c r="I79" s="74" t="s">
        <v>139</v>
      </c>
      <c r="J79" s="74" t="s">
        <v>140</v>
      </c>
      <c r="K79" s="25" t="s">
        <v>40</v>
      </c>
      <c r="L79" s="26">
        <v>25</v>
      </c>
      <c r="M79" s="27">
        <v>25</v>
      </c>
      <c r="N79" s="28"/>
      <c r="O79" s="27">
        <v>30</v>
      </c>
      <c r="P79" s="30"/>
      <c r="Q79" s="38"/>
      <c r="R79" s="38"/>
      <c r="S79" s="43"/>
      <c r="T79" s="80"/>
      <c r="U79" s="40"/>
      <c r="V79" s="41"/>
      <c r="W79" s="11"/>
      <c r="X79" s="42" t="e">
        <f>MIN(#REF!,N79,#REF!,O79,#REF!,#REF!,P79,#REF!,Q79,R79,#REF!,#REF!,#REF!,#REF!,S79,#REF!,#REF!,T79,U79,#REF!,#REF!)</f>
        <v>#REF!</v>
      </c>
      <c r="Y79" s="42" t="e">
        <f>MAX(#REF!,N79,#REF!,O79,#REF!,#REF!,P79,#REF!,Q79,R79,#REF!,#REF!,#REF!,#REF!,S79,#REF!,#REF!,T79,U79,#REF!,#REF!)</f>
        <v>#REF!</v>
      </c>
      <c r="Z79" s="8" t="e">
        <f t="shared" si="37"/>
        <v>#REF!</v>
      </c>
      <c r="AA79" s="60" t="e">
        <f t="shared" si="38"/>
        <v>#REF!</v>
      </c>
      <c r="AB79" s="3" t="e">
        <f t="shared" si="39"/>
        <v>#REF!</v>
      </c>
      <c r="AC79" s="65">
        <v>0.25</v>
      </c>
      <c r="AD79" s="62">
        <f t="shared" si="45"/>
        <v>6.3999999999999995</v>
      </c>
      <c r="AE79" s="56">
        <v>0.15</v>
      </c>
      <c r="AF79" s="1">
        <f t="shared" si="46"/>
        <v>5.6470588235294121</v>
      </c>
      <c r="AG79" s="71"/>
      <c r="AH79" s="71"/>
      <c r="AI79" s="3">
        <f t="shared" si="36"/>
        <v>5.6470588235294121</v>
      </c>
      <c r="AJ79" s="1">
        <f t="shared" si="34"/>
        <v>5.65</v>
      </c>
      <c r="AK79" s="1">
        <f t="shared" si="35"/>
        <v>141.25</v>
      </c>
      <c r="AL79" s="73">
        <v>22</v>
      </c>
      <c r="AM79" s="72">
        <v>30</v>
      </c>
      <c r="AN79" s="67">
        <f t="shared" si="40"/>
        <v>750</v>
      </c>
      <c r="AO79" s="73"/>
      <c r="AP79" s="71">
        <v>0</v>
      </c>
      <c r="AQ79" s="56">
        <f t="shared" si="41"/>
        <v>0.17678534677917268</v>
      </c>
      <c r="AR79" s="1" t="s">
        <v>226</v>
      </c>
      <c r="AS79" s="71"/>
      <c r="AT79" s="71"/>
      <c r="AU79" s="71"/>
      <c r="AV79" s="71"/>
      <c r="AW79" s="71"/>
      <c r="AX79" s="71"/>
    </row>
    <row r="80" spans="1:50" s="1" customFormat="1" ht="15" customHeight="1" x14ac:dyDescent="0.25">
      <c r="A80" s="13" t="s">
        <v>37</v>
      </c>
      <c r="B80" s="10"/>
      <c r="C80" s="15">
        <v>5357</v>
      </c>
      <c r="D80" s="15">
        <v>1893</v>
      </c>
      <c r="E80" s="10">
        <v>2405</v>
      </c>
      <c r="F80" s="12">
        <v>1267</v>
      </c>
      <c r="G80" s="17">
        <v>405</v>
      </c>
      <c r="H80" s="17">
        <v>17</v>
      </c>
      <c r="I80" s="74" t="s">
        <v>141</v>
      </c>
      <c r="J80" s="74" t="s">
        <v>142</v>
      </c>
      <c r="K80" s="25" t="s">
        <v>40</v>
      </c>
      <c r="L80" s="26">
        <v>75</v>
      </c>
      <c r="M80" s="27">
        <v>75</v>
      </c>
      <c r="N80" s="28"/>
      <c r="O80" s="27">
        <v>35</v>
      </c>
      <c r="P80" s="30"/>
      <c r="Q80" s="38"/>
      <c r="R80" s="38"/>
      <c r="S80" s="43"/>
      <c r="T80" s="80"/>
      <c r="U80" s="40"/>
      <c r="V80" s="41"/>
      <c r="W80" s="11"/>
      <c r="X80" s="42" t="e">
        <f>MIN(#REF!,N80,#REF!,O80,#REF!,#REF!,P80,#REF!,Q80,R80,#REF!,#REF!,#REF!,#REF!,S80,#REF!,#REF!,T80,U80,#REF!,#REF!)</f>
        <v>#REF!</v>
      </c>
      <c r="Y80" s="42" t="e">
        <f>MAX(#REF!,N80,#REF!,O80,#REF!,#REF!,P80,#REF!,Q80,R80,#REF!,#REF!,#REF!,#REF!,S80,#REF!,#REF!,T80,U80,#REF!,#REF!)</f>
        <v>#REF!</v>
      </c>
      <c r="Z80" s="8" t="e">
        <f t="shared" si="37"/>
        <v>#REF!</v>
      </c>
      <c r="AA80" s="60" t="e">
        <f t="shared" si="38"/>
        <v>#REF!</v>
      </c>
      <c r="AB80" s="3" t="e">
        <f t="shared" si="39"/>
        <v>#REF!</v>
      </c>
      <c r="AC80" s="65">
        <v>0.25</v>
      </c>
      <c r="AD80" s="62">
        <f t="shared" si="45"/>
        <v>7.4666666666666659</v>
      </c>
      <c r="AE80" s="56">
        <v>0.15</v>
      </c>
      <c r="AF80" s="1">
        <f t="shared" si="46"/>
        <v>6.5882352941176467</v>
      </c>
      <c r="AG80" s="71"/>
      <c r="AH80" s="71"/>
      <c r="AI80" s="3">
        <f t="shared" si="36"/>
        <v>6.5882352941176467</v>
      </c>
      <c r="AJ80" s="1">
        <f t="shared" si="34"/>
        <v>6.59</v>
      </c>
      <c r="AK80" s="1">
        <f t="shared" si="35"/>
        <v>494.25</v>
      </c>
      <c r="AL80" s="73">
        <v>22</v>
      </c>
      <c r="AM80" s="72">
        <v>35</v>
      </c>
      <c r="AN80" s="67">
        <f t="shared" si="40"/>
        <v>2625</v>
      </c>
      <c r="AO80" s="73"/>
      <c r="AP80" s="71">
        <v>0</v>
      </c>
      <c r="AQ80" s="56">
        <f t="shared" si="41"/>
        <v>0.17657714883956199</v>
      </c>
      <c r="AR80" s="1" t="s">
        <v>226</v>
      </c>
      <c r="AS80" s="71"/>
      <c r="AT80" s="71"/>
      <c r="AU80" s="71"/>
      <c r="AV80" s="71"/>
      <c r="AW80" s="71"/>
      <c r="AX80" s="71"/>
    </row>
    <row r="81" spans="1:50" s="1" customFormat="1" ht="14.25" customHeight="1" x14ac:dyDescent="0.25">
      <c r="A81" s="13" t="s">
        <v>37</v>
      </c>
      <c r="B81" s="10"/>
      <c r="C81" s="15">
        <v>1731</v>
      </c>
      <c r="D81" s="15">
        <v>1897</v>
      </c>
      <c r="E81" s="10">
        <v>791</v>
      </c>
      <c r="F81" s="12">
        <v>1271</v>
      </c>
      <c r="G81" s="17">
        <v>409</v>
      </c>
      <c r="H81" s="17">
        <v>17</v>
      </c>
      <c r="I81" s="76" t="s">
        <v>143</v>
      </c>
      <c r="J81" s="74" t="s">
        <v>144</v>
      </c>
      <c r="K81" s="25" t="s">
        <v>40</v>
      </c>
      <c r="L81" s="26">
        <v>1</v>
      </c>
      <c r="M81" s="27">
        <v>1</v>
      </c>
      <c r="N81" s="28"/>
      <c r="O81" s="29"/>
      <c r="P81" s="30"/>
      <c r="Q81" s="38">
        <v>1200</v>
      </c>
      <c r="R81" s="54">
        <v>1082</v>
      </c>
      <c r="S81" s="43"/>
      <c r="T81" s="80"/>
      <c r="U81" s="40"/>
      <c r="V81" s="41"/>
      <c r="W81" s="15" t="s">
        <v>145</v>
      </c>
      <c r="X81" s="42" t="e">
        <f>MIN(#REF!,N81,#REF!,O81,#REF!,#REF!,P81,#REF!,Q81,R81,#REF!,#REF!,#REF!,#REF!,S81,#REF!,#REF!,T81,U81,#REF!,#REF!)</f>
        <v>#REF!</v>
      </c>
      <c r="Y81" s="42" t="e">
        <f>MAX(#REF!,N81,#REF!,O81,#REF!,#REF!,P81,#REF!,Q81,R81,#REF!,#REF!,#REF!,#REF!,S81,#REF!,#REF!,T81,U81,#REF!,#REF!)</f>
        <v>#REF!</v>
      </c>
      <c r="Z81" s="8" t="e">
        <f t="shared" si="37"/>
        <v>#REF!</v>
      </c>
      <c r="AA81" s="60" t="e">
        <f t="shared" si="38"/>
        <v>#REF!</v>
      </c>
      <c r="AB81" s="3" t="e">
        <f t="shared" si="39"/>
        <v>#REF!</v>
      </c>
      <c r="AC81" s="56">
        <v>0.18</v>
      </c>
      <c r="AD81" s="62">
        <f>R81/6.25/(1-AC81)</f>
        <v>211.1219512195122</v>
      </c>
      <c r="AE81" s="56">
        <v>0.15</v>
      </c>
      <c r="AF81" s="3">
        <f>R81/6.25/(1-AE81)</f>
        <v>203.67058823529413</v>
      </c>
      <c r="AG81" s="1" t="s">
        <v>146</v>
      </c>
      <c r="AI81" s="3">
        <f t="shared" si="36"/>
        <v>203.67058823529413</v>
      </c>
      <c r="AJ81" s="1">
        <f t="shared" si="34"/>
        <v>203.67</v>
      </c>
      <c r="AK81" s="1">
        <f t="shared" si="35"/>
        <v>203.67</v>
      </c>
      <c r="AL81" s="66">
        <v>44</v>
      </c>
      <c r="AM81" s="67">
        <v>1190</v>
      </c>
      <c r="AN81" s="67">
        <f t="shared" si="40"/>
        <v>1190</v>
      </c>
      <c r="AO81" s="87" t="s">
        <v>147</v>
      </c>
      <c r="AP81" s="1">
        <f>R81-AM81</f>
        <v>-108</v>
      </c>
      <c r="AQ81" s="56">
        <f t="shared" si="41"/>
        <v>9.4141876412786596E-2</v>
      </c>
      <c r="AR81" s="1" t="s">
        <v>227</v>
      </c>
    </row>
    <row r="82" spans="1:50" s="1" customFormat="1" ht="12.75" customHeight="1" x14ac:dyDescent="0.25">
      <c r="A82" s="13" t="s">
        <v>37</v>
      </c>
      <c r="B82" s="10"/>
      <c r="C82" s="18">
        <v>923</v>
      </c>
      <c r="D82" s="15">
        <v>1904</v>
      </c>
      <c r="E82" s="10">
        <v>422</v>
      </c>
      <c r="F82" s="12">
        <v>1278</v>
      </c>
      <c r="G82" s="16">
        <v>416</v>
      </c>
      <c r="H82" s="17">
        <v>17</v>
      </c>
      <c r="I82" s="77" t="s">
        <v>148</v>
      </c>
      <c r="J82" s="74" t="s">
        <v>149</v>
      </c>
      <c r="K82" s="25" t="s">
        <v>40</v>
      </c>
      <c r="L82" s="26">
        <v>1</v>
      </c>
      <c r="M82" s="27">
        <v>1</v>
      </c>
      <c r="N82" s="28"/>
      <c r="O82" s="29"/>
      <c r="P82" s="30"/>
      <c r="Q82" s="54">
        <v>25</v>
      </c>
      <c r="R82" s="38"/>
      <c r="S82" s="43">
        <v>57</v>
      </c>
      <c r="T82" s="28"/>
      <c r="U82" s="40"/>
      <c r="V82" s="41"/>
      <c r="W82" s="11"/>
      <c r="X82" s="42" t="e">
        <f>MIN(#REF!,N82,#REF!,O82,#REF!,#REF!,P82,#REF!,Q82,R82,#REF!,#REF!,#REF!,#REF!,S82,#REF!,#REF!,T82,U82,#REF!,#REF!)</f>
        <v>#REF!</v>
      </c>
      <c r="Y82" s="42" t="e">
        <f>MAX(#REF!,N82,#REF!,O82,#REF!,#REF!,P82,#REF!,Q82,R82,#REF!,#REF!,#REF!,#REF!,S82,#REF!,#REF!,T82,U82,#REF!,#REF!)</f>
        <v>#REF!</v>
      </c>
      <c r="Z82" s="8" t="e">
        <f t="shared" si="37"/>
        <v>#REF!</v>
      </c>
      <c r="AA82" s="60" t="e">
        <f t="shared" si="38"/>
        <v>#REF!</v>
      </c>
      <c r="AB82" s="3" t="e">
        <f t="shared" si="39"/>
        <v>#REF!</v>
      </c>
      <c r="AC82" s="56">
        <v>0.25</v>
      </c>
      <c r="AD82" s="63">
        <f t="shared" ref="AD82:AD88" si="47">Q82/6.25/(1-AC82)</f>
        <v>5.333333333333333</v>
      </c>
      <c r="AE82" s="56"/>
      <c r="AI82" s="9">
        <f>AD82</f>
        <v>5.333333333333333</v>
      </c>
      <c r="AJ82" s="1">
        <f t="shared" si="34"/>
        <v>5.33</v>
      </c>
      <c r="AK82" s="1">
        <f t="shared" si="35"/>
        <v>5.33</v>
      </c>
      <c r="AL82" s="69">
        <v>43</v>
      </c>
      <c r="AM82" s="67">
        <v>25</v>
      </c>
      <c r="AN82" s="67">
        <f t="shared" si="40"/>
        <v>25</v>
      </c>
      <c r="AO82" s="66"/>
      <c r="AP82" s="3">
        <f t="shared" ref="AP82:AP88" si="48">Q82-AM82</f>
        <v>0</v>
      </c>
      <c r="AQ82" s="56">
        <f t="shared" si="41"/>
        <v>0.27280131477522296</v>
      </c>
      <c r="AR82" s="1" t="s">
        <v>226</v>
      </c>
    </row>
    <row r="83" spans="1:50" s="1" customFormat="1" ht="12.75" customHeight="1" x14ac:dyDescent="0.25">
      <c r="A83" s="13" t="s">
        <v>37</v>
      </c>
      <c r="B83" s="10"/>
      <c r="C83" s="18">
        <v>5247</v>
      </c>
      <c r="D83" s="15">
        <v>1906</v>
      </c>
      <c r="E83" s="10">
        <v>2375</v>
      </c>
      <c r="F83" s="12">
        <v>1280</v>
      </c>
      <c r="G83" s="16">
        <v>418</v>
      </c>
      <c r="H83" s="17">
        <v>17</v>
      </c>
      <c r="I83" s="76" t="s">
        <v>150</v>
      </c>
      <c r="J83" s="74" t="s">
        <v>151</v>
      </c>
      <c r="K83" s="25" t="s">
        <v>40</v>
      </c>
      <c r="L83" s="26">
        <v>1</v>
      </c>
      <c r="M83" s="27">
        <v>1</v>
      </c>
      <c r="N83" s="31">
        <v>38500</v>
      </c>
      <c r="O83" s="29"/>
      <c r="P83" s="32"/>
      <c r="Q83" s="55">
        <v>15640</v>
      </c>
      <c r="R83" s="38"/>
      <c r="S83" s="51"/>
      <c r="T83" s="31">
        <v>38500</v>
      </c>
      <c r="U83" s="47"/>
      <c r="V83" s="41"/>
      <c r="W83" s="11"/>
      <c r="X83" s="42" t="e">
        <f>MIN(#REF!,N83,#REF!,O83,#REF!,#REF!,P83,#REF!,Q83,R83,#REF!,#REF!,#REF!,#REF!,S83,#REF!,#REF!,T83,U83,#REF!,#REF!)</f>
        <v>#REF!</v>
      </c>
      <c r="Y83" s="42" t="e">
        <f>MAX(#REF!,N83,#REF!,O83,#REF!,#REF!,P83,#REF!,Q83,R83,#REF!,#REF!,#REF!,#REF!,S83,#REF!,#REF!,T83,U83,#REF!,#REF!)</f>
        <v>#REF!</v>
      </c>
      <c r="Z83" s="8" t="e">
        <f t="shared" si="37"/>
        <v>#REF!</v>
      </c>
      <c r="AA83" s="60" t="e">
        <f t="shared" si="38"/>
        <v>#REF!</v>
      </c>
      <c r="AB83" s="3" t="e">
        <f t="shared" si="39"/>
        <v>#REF!</v>
      </c>
      <c r="AC83" s="8">
        <v>0.15</v>
      </c>
      <c r="AD83" s="9">
        <f>T83/6.25/(1-AC83)</f>
        <v>7247.0588235294117</v>
      </c>
      <c r="AE83" s="8">
        <v>0.3</v>
      </c>
      <c r="AF83" s="3">
        <f t="shared" ref="AF83:AF88" si="49">Q83/6.25/(1-AE83)</f>
        <v>3574.8571428571431</v>
      </c>
      <c r="AG83" s="71"/>
      <c r="AH83" s="71"/>
      <c r="AI83" s="3">
        <f t="shared" ref="AI83:AI89" si="50">AF83</f>
        <v>3574.8571428571431</v>
      </c>
      <c r="AJ83" s="1">
        <f t="shared" si="34"/>
        <v>3574.86</v>
      </c>
      <c r="AK83" s="1">
        <f t="shared" si="35"/>
        <v>3574.86</v>
      </c>
      <c r="AL83" s="69">
        <v>43</v>
      </c>
      <c r="AM83" s="72">
        <v>15640</v>
      </c>
      <c r="AN83" s="67">
        <f t="shared" si="40"/>
        <v>15640</v>
      </c>
      <c r="AO83" s="73"/>
      <c r="AP83" s="3">
        <f t="shared" si="48"/>
        <v>0</v>
      </c>
      <c r="AQ83" s="56">
        <f t="shared" si="41"/>
        <v>0.32170596847138422</v>
      </c>
      <c r="AR83" s="1" t="s">
        <v>226</v>
      </c>
      <c r="AS83" s="71"/>
      <c r="AT83" s="71"/>
      <c r="AU83" s="71"/>
      <c r="AV83" s="71"/>
      <c r="AW83" s="71"/>
      <c r="AX83" s="71"/>
    </row>
    <row r="84" spans="1:50" s="1" customFormat="1" ht="12.75" customHeight="1" x14ac:dyDescent="0.25">
      <c r="A84" s="13" t="s">
        <v>37</v>
      </c>
      <c r="B84" s="10"/>
      <c r="C84" s="14">
        <v>2796</v>
      </c>
      <c r="D84" s="15">
        <v>1920</v>
      </c>
      <c r="E84" s="10">
        <v>1331</v>
      </c>
      <c r="F84" s="12">
        <v>1294</v>
      </c>
      <c r="G84" s="16">
        <v>432</v>
      </c>
      <c r="H84" s="17">
        <v>17</v>
      </c>
      <c r="I84" s="76" t="s">
        <v>152</v>
      </c>
      <c r="J84" s="74" t="s">
        <v>153</v>
      </c>
      <c r="K84" s="25" t="s">
        <v>40</v>
      </c>
      <c r="L84" s="26">
        <v>1</v>
      </c>
      <c r="M84" s="27">
        <v>1</v>
      </c>
      <c r="N84" s="31"/>
      <c r="O84" s="29"/>
      <c r="P84" s="32"/>
      <c r="Q84" s="55">
        <v>20</v>
      </c>
      <c r="R84" s="38"/>
      <c r="S84" s="51">
        <v>85</v>
      </c>
      <c r="T84" s="31"/>
      <c r="U84" s="47"/>
      <c r="V84" s="41"/>
      <c r="W84" s="11"/>
      <c r="X84" s="42" t="e">
        <f>MIN(#REF!,N84,#REF!,O84,#REF!,#REF!,P84,#REF!,Q84,R84,#REF!,#REF!,#REF!,#REF!,S84,#REF!,#REF!,T84,U84,#REF!,#REF!)</f>
        <v>#REF!</v>
      </c>
      <c r="Y84" s="42" t="e">
        <f>MAX(#REF!,N84,#REF!,O84,#REF!,#REF!,P84,#REF!,Q84,R84,#REF!,#REF!,#REF!,#REF!,S84,#REF!,#REF!,T84,U84,#REF!,#REF!)</f>
        <v>#REF!</v>
      </c>
      <c r="Z84" s="8" t="e">
        <f t="shared" si="37"/>
        <v>#REF!</v>
      </c>
      <c r="AA84" s="60" t="e">
        <f t="shared" si="38"/>
        <v>#REF!</v>
      </c>
      <c r="AB84" s="3" t="e">
        <f t="shared" si="39"/>
        <v>#REF!</v>
      </c>
      <c r="AC84" s="56"/>
      <c r="AD84" s="9">
        <f t="shared" si="47"/>
        <v>3.2</v>
      </c>
      <c r="AE84" s="56">
        <v>0.3</v>
      </c>
      <c r="AF84" s="1">
        <f t="shared" si="49"/>
        <v>4.5714285714285721</v>
      </c>
      <c r="AI84" s="3">
        <f t="shared" si="50"/>
        <v>4.5714285714285721</v>
      </c>
      <c r="AJ84" s="1">
        <f t="shared" si="34"/>
        <v>4.57</v>
      </c>
      <c r="AK84" s="1">
        <f t="shared" si="35"/>
        <v>4.57</v>
      </c>
      <c r="AL84" s="69">
        <v>43</v>
      </c>
      <c r="AM84" s="67">
        <v>20</v>
      </c>
      <c r="AN84" s="67">
        <f t="shared" si="40"/>
        <v>20</v>
      </c>
      <c r="AO84" s="66"/>
      <c r="AP84" s="3">
        <f t="shared" si="48"/>
        <v>0</v>
      </c>
      <c r="AQ84" s="56">
        <f t="shared" si="41"/>
        <v>0.32149339304191482</v>
      </c>
      <c r="AR84" s="1" t="s">
        <v>226</v>
      </c>
    </row>
    <row r="85" spans="1:50" s="1" customFormat="1" ht="15" customHeight="1" x14ac:dyDescent="0.25">
      <c r="A85" s="13" t="s">
        <v>37</v>
      </c>
      <c r="B85" s="10"/>
      <c r="C85" s="14">
        <v>2746</v>
      </c>
      <c r="D85" s="15">
        <v>1923</v>
      </c>
      <c r="E85" s="10">
        <v>1290</v>
      </c>
      <c r="F85" s="12">
        <v>1297</v>
      </c>
      <c r="G85" s="16">
        <v>435</v>
      </c>
      <c r="H85" s="17">
        <v>17</v>
      </c>
      <c r="I85" s="76" t="s">
        <v>154</v>
      </c>
      <c r="J85" s="74" t="s">
        <v>155</v>
      </c>
      <c r="K85" s="25" t="s">
        <v>40</v>
      </c>
      <c r="L85" s="26">
        <v>1</v>
      </c>
      <c r="M85" s="27">
        <v>1</v>
      </c>
      <c r="N85" s="31"/>
      <c r="O85" s="29"/>
      <c r="P85" s="32"/>
      <c r="Q85" s="55">
        <v>185</v>
      </c>
      <c r="R85" s="38"/>
      <c r="S85" s="51">
        <v>480</v>
      </c>
      <c r="T85" s="31"/>
      <c r="U85" s="47"/>
      <c r="V85" s="41"/>
      <c r="W85" s="11"/>
      <c r="X85" s="42" t="e">
        <f>MIN(#REF!,N85,#REF!,O85,#REF!,#REF!,P85,#REF!,Q85,R85,#REF!,#REF!,#REF!,#REF!,S85,#REF!,#REF!,T85,U85,#REF!,#REF!)</f>
        <v>#REF!</v>
      </c>
      <c r="Y85" s="42" t="e">
        <f>MAX(#REF!,N85,#REF!,O85,#REF!,#REF!,P85,#REF!,Q85,R85,#REF!,#REF!,#REF!,#REF!,S85,#REF!,#REF!,T85,U85,#REF!,#REF!)</f>
        <v>#REF!</v>
      </c>
      <c r="Z85" s="8" t="e">
        <f t="shared" si="37"/>
        <v>#REF!</v>
      </c>
      <c r="AA85" s="60" t="e">
        <f t="shared" si="38"/>
        <v>#REF!</v>
      </c>
      <c r="AB85" s="3" t="e">
        <f t="shared" si="39"/>
        <v>#REF!</v>
      </c>
      <c r="AC85" s="56"/>
      <c r="AD85" s="9">
        <f t="shared" si="47"/>
        <v>29.6</v>
      </c>
      <c r="AE85" s="56">
        <v>0.3</v>
      </c>
      <c r="AF85" s="1">
        <f t="shared" si="49"/>
        <v>42.285714285714292</v>
      </c>
      <c r="AI85" s="3">
        <f t="shared" si="50"/>
        <v>42.285714285714292</v>
      </c>
      <c r="AJ85" s="1">
        <f t="shared" si="34"/>
        <v>42.29</v>
      </c>
      <c r="AK85" s="1">
        <f t="shared" si="35"/>
        <v>42.29</v>
      </c>
      <c r="AL85" s="69">
        <v>43</v>
      </c>
      <c r="AM85" s="67">
        <v>185</v>
      </c>
      <c r="AN85" s="67">
        <f t="shared" si="40"/>
        <v>185</v>
      </c>
      <c r="AO85" s="66"/>
      <c r="AP85" s="3">
        <f t="shared" si="48"/>
        <v>0</v>
      </c>
      <c r="AQ85" s="56">
        <f t="shared" si="41"/>
        <v>0.32177416546144111</v>
      </c>
      <c r="AR85" s="1" t="s">
        <v>226</v>
      </c>
    </row>
    <row r="86" spans="1:50" s="1" customFormat="1" ht="12.75" customHeight="1" x14ac:dyDescent="0.25">
      <c r="A86" s="13" t="s">
        <v>37</v>
      </c>
      <c r="B86" s="10"/>
      <c r="C86" s="18">
        <v>2747</v>
      </c>
      <c r="D86" s="15">
        <v>1925</v>
      </c>
      <c r="E86" s="10">
        <v>1291</v>
      </c>
      <c r="F86" s="12">
        <v>1299</v>
      </c>
      <c r="G86" s="17">
        <v>437</v>
      </c>
      <c r="H86" s="17">
        <v>17</v>
      </c>
      <c r="I86" s="76" t="s">
        <v>154</v>
      </c>
      <c r="J86" s="74" t="s">
        <v>44</v>
      </c>
      <c r="K86" s="25" t="s">
        <v>40</v>
      </c>
      <c r="L86" s="26">
        <v>2</v>
      </c>
      <c r="M86" s="27">
        <v>5</v>
      </c>
      <c r="N86" s="31"/>
      <c r="O86" s="29"/>
      <c r="P86" s="32"/>
      <c r="Q86" s="55">
        <v>185</v>
      </c>
      <c r="R86" s="38"/>
      <c r="S86" s="51">
        <v>480</v>
      </c>
      <c r="T86" s="31"/>
      <c r="U86" s="47"/>
      <c r="V86" s="41"/>
      <c r="W86" s="11"/>
      <c r="X86" s="42" t="e">
        <f>MIN(#REF!,N86,#REF!,O86,#REF!,#REF!,P86,#REF!,Q86,R86,#REF!,#REF!,#REF!,#REF!,S86,#REF!,#REF!,T86,U86,#REF!,#REF!)</f>
        <v>#REF!</v>
      </c>
      <c r="Y86" s="42" t="e">
        <f>MAX(#REF!,N86,#REF!,O86,#REF!,#REF!,P86,#REF!,Q86,R86,#REF!,#REF!,#REF!,#REF!,S86,#REF!,#REF!,T86,U86,#REF!,#REF!)</f>
        <v>#REF!</v>
      </c>
      <c r="Z86" s="8" t="e">
        <f t="shared" si="37"/>
        <v>#REF!</v>
      </c>
      <c r="AA86" s="60" t="e">
        <f t="shared" si="38"/>
        <v>#REF!</v>
      </c>
      <c r="AB86" s="3" t="e">
        <f t="shared" si="39"/>
        <v>#REF!</v>
      </c>
      <c r="AC86" s="56"/>
      <c r="AD86" s="9">
        <f t="shared" si="47"/>
        <v>29.6</v>
      </c>
      <c r="AE86" s="56">
        <v>0.3</v>
      </c>
      <c r="AF86" s="1">
        <f t="shared" si="49"/>
        <v>42.285714285714292</v>
      </c>
      <c r="AI86" s="3">
        <f t="shared" si="50"/>
        <v>42.285714285714292</v>
      </c>
      <c r="AJ86" s="1">
        <f t="shared" si="34"/>
        <v>42.29</v>
      </c>
      <c r="AK86" s="1">
        <f t="shared" si="35"/>
        <v>84.58</v>
      </c>
      <c r="AL86" s="69">
        <v>43</v>
      </c>
      <c r="AM86" s="67">
        <v>185</v>
      </c>
      <c r="AN86" s="67">
        <f t="shared" si="40"/>
        <v>925</v>
      </c>
      <c r="AO86" s="66"/>
      <c r="AP86" s="3">
        <f t="shared" si="48"/>
        <v>0</v>
      </c>
      <c r="AQ86" s="56">
        <f t="shared" si="41"/>
        <v>0.32177416546144111</v>
      </c>
      <c r="AR86" s="1" t="s">
        <v>226</v>
      </c>
    </row>
    <row r="87" spans="1:50" s="1" customFormat="1" ht="15" customHeight="1" x14ac:dyDescent="0.25">
      <c r="A87" s="13" t="s">
        <v>37</v>
      </c>
      <c r="B87" s="10"/>
      <c r="C87" s="18">
        <v>2797</v>
      </c>
      <c r="D87" s="15">
        <v>1926</v>
      </c>
      <c r="E87" s="10">
        <v>1332</v>
      </c>
      <c r="F87" s="12">
        <v>1300</v>
      </c>
      <c r="G87" s="16">
        <v>438</v>
      </c>
      <c r="H87" s="17">
        <v>17</v>
      </c>
      <c r="I87" s="76" t="s">
        <v>152</v>
      </c>
      <c r="J87" s="74" t="s">
        <v>153</v>
      </c>
      <c r="K87" s="25" t="s">
        <v>40</v>
      </c>
      <c r="L87" s="26">
        <v>1</v>
      </c>
      <c r="M87" s="27">
        <v>1</v>
      </c>
      <c r="N87" s="31"/>
      <c r="O87" s="29"/>
      <c r="P87" s="32"/>
      <c r="Q87" s="55">
        <v>20</v>
      </c>
      <c r="R87" s="38"/>
      <c r="S87" s="51">
        <v>85</v>
      </c>
      <c r="T87" s="31"/>
      <c r="U87" s="47"/>
      <c r="V87" s="41"/>
      <c r="W87" s="11"/>
      <c r="X87" s="42" t="e">
        <f>MIN(#REF!,N87,#REF!,O87,#REF!,#REF!,P87,#REF!,Q87,R87,#REF!,#REF!,#REF!,#REF!,S87,#REF!,#REF!,T87,U87,#REF!,#REF!)</f>
        <v>#REF!</v>
      </c>
      <c r="Y87" s="42" t="e">
        <f>MAX(#REF!,N87,#REF!,O87,#REF!,#REF!,P87,#REF!,Q87,R87,#REF!,#REF!,#REF!,#REF!,S87,#REF!,#REF!,T87,U87,#REF!,#REF!)</f>
        <v>#REF!</v>
      </c>
      <c r="Z87" s="8" t="e">
        <f t="shared" si="37"/>
        <v>#REF!</v>
      </c>
      <c r="AA87" s="60" t="e">
        <f t="shared" si="38"/>
        <v>#REF!</v>
      </c>
      <c r="AB87" s="3" t="e">
        <f t="shared" si="39"/>
        <v>#REF!</v>
      </c>
      <c r="AC87" s="56"/>
      <c r="AD87" s="9">
        <f t="shared" si="47"/>
        <v>3.2</v>
      </c>
      <c r="AE87" s="56">
        <v>0.3</v>
      </c>
      <c r="AF87" s="1">
        <f t="shared" si="49"/>
        <v>4.5714285714285721</v>
      </c>
      <c r="AI87" s="3">
        <f t="shared" si="50"/>
        <v>4.5714285714285721</v>
      </c>
      <c r="AJ87" s="1">
        <f t="shared" si="34"/>
        <v>4.57</v>
      </c>
      <c r="AK87" s="1">
        <f t="shared" si="35"/>
        <v>4.57</v>
      </c>
      <c r="AL87" s="69">
        <v>43</v>
      </c>
      <c r="AM87" s="67">
        <v>20</v>
      </c>
      <c r="AN87" s="67">
        <f t="shared" si="40"/>
        <v>20</v>
      </c>
      <c r="AO87" s="66"/>
      <c r="AP87" s="3">
        <f t="shared" si="48"/>
        <v>0</v>
      </c>
      <c r="AQ87" s="56">
        <f t="shared" si="41"/>
        <v>0.32149339304191482</v>
      </c>
      <c r="AR87" s="1" t="s">
        <v>226</v>
      </c>
    </row>
    <row r="88" spans="1:50" s="1" customFormat="1" ht="14.25" customHeight="1" x14ac:dyDescent="0.25">
      <c r="A88" s="13" t="s">
        <v>37</v>
      </c>
      <c r="B88" s="10"/>
      <c r="C88" s="14">
        <v>2778</v>
      </c>
      <c r="D88" s="15">
        <v>1929</v>
      </c>
      <c r="E88" s="10">
        <v>1314</v>
      </c>
      <c r="F88" s="12">
        <v>1303</v>
      </c>
      <c r="G88" s="16">
        <v>441</v>
      </c>
      <c r="H88" s="17">
        <v>17</v>
      </c>
      <c r="I88" s="77" t="s">
        <v>156</v>
      </c>
      <c r="J88" s="78" t="s">
        <v>155</v>
      </c>
      <c r="K88" s="79" t="s">
        <v>40</v>
      </c>
      <c r="L88" s="26">
        <v>1</v>
      </c>
      <c r="M88" s="27">
        <v>1</v>
      </c>
      <c r="N88" s="31"/>
      <c r="O88" s="29"/>
      <c r="P88" s="32"/>
      <c r="Q88" s="55">
        <v>35</v>
      </c>
      <c r="R88" s="38"/>
      <c r="S88" s="51">
        <v>70</v>
      </c>
      <c r="T88" s="31"/>
      <c r="U88" s="47"/>
      <c r="V88" s="41"/>
      <c r="W88" s="11"/>
      <c r="X88" s="42" t="e">
        <f>MIN(#REF!,N88,#REF!,O88,#REF!,#REF!,P88,#REF!,Q88,R88,#REF!,#REF!,#REF!,#REF!,S88,#REF!,#REF!,T88,U88,#REF!,#REF!)</f>
        <v>#REF!</v>
      </c>
      <c r="Y88" s="42" t="e">
        <f>MAX(#REF!,N88,#REF!,O88,#REF!,#REF!,P88,#REF!,Q88,R88,#REF!,#REF!,#REF!,#REF!,S88,#REF!,#REF!,T88,U88,#REF!,#REF!)</f>
        <v>#REF!</v>
      </c>
      <c r="Z88" s="8" t="e">
        <f t="shared" si="37"/>
        <v>#REF!</v>
      </c>
      <c r="AA88" s="60" t="e">
        <f t="shared" si="38"/>
        <v>#REF!</v>
      </c>
      <c r="AB88" s="3" t="e">
        <f t="shared" si="39"/>
        <v>#REF!</v>
      </c>
      <c r="AC88" s="56"/>
      <c r="AD88" s="9">
        <f t="shared" si="47"/>
        <v>5.6</v>
      </c>
      <c r="AE88" s="56">
        <v>0.3</v>
      </c>
      <c r="AF88" s="1">
        <f t="shared" si="49"/>
        <v>8</v>
      </c>
      <c r="AI88" s="3">
        <f t="shared" si="50"/>
        <v>8</v>
      </c>
      <c r="AJ88" s="1">
        <f t="shared" si="34"/>
        <v>8</v>
      </c>
      <c r="AK88" s="1">
        <f t="shared" si="35"/>
        <v>8</v>
      </c>
      <c r="AL88" s="69">
        <v>43</v>
      </c>
      <c r="AM88" s="67">
        <v>35</v>
      </c>
      <c r="AN88" s="67">
        <f t="shared" si="40"/>
        <v>35</v>
      </c>
      <c r="AO88" s="66"/>
      <c r="AP88" s="3">
        <f t="shared" si="48"/>
        <v>0</v>
      </c>
      <c r="AQ88" s="56">
        <f t="shared" si="41"/>
        <v>0.32170542635658916</v>
      </c>
      <c r="AR88" s="1" t="s">
        <v>226</v>
      </c>
    </row>
    <row r="89" spans="1:50" s="1" customFormat="1" ht="15" customHeight="1" x14ac:dyDescent="0.25">
      <c r="A89" s="13" t="s">
        <v>37</v>
      </c>
      <c r="B89" s="10"/>
      <c r="C89" s="14">
        <v>6406</v>
      </c>
      <c r="D89" s="15">
        <v>1942</v>
      </c>
      <c r="E89" s="10">
        <v>2911</v>
      </c>
      <c r="F89" s="12">
        <v>1316</v>
      </c>
      <c r="G89" s="16">
        <v>454</v>
      </c>
      <c r="H89" s="17">
        <v>17</v>
      </c>
      <c r="I89" s="76" t="s">
        <v>157</v>
      </c>
      <c r="J89" s="74" t="s">
        <v>158</v>
      </c>
      <c r="K89" s="25" t="s">
        <v>40</v>
      </c>
      <c r="L89" s="26">
        <v>2</v>
      </c>
      <c r="M89" s="27">
        <v>2</v>
      </c>
      <c r="N89" s="28"/>
      <c r="O89" s="29"/>
      <c r="P89" s="30"/>
      <c r="Q89" s="38"/>
      <c r="R89" s="38"/>
      <c r="S89" s="39">
        <v>120</v>
      </c>
      <c r="T89" s="28"/>
      <c r="U89" s="81"/>
      <c r="V89" s="41"/>
      <c r="W89" s="11"/>
      <c r="X89" s="42" t="e">
        <f>MIN(#REF!,N89,#REF!,O89,#REF!,#REF!,P89,#REF!,Q89,R89,#REF!,#REF!,#REF!,#REF!,S89,#REF!,#REF!,T89,U89,#REF!,#REF!)</f>
        <v>#REF!</v>
      </c>
      <c r="Y89" s="42" t="e">
        <f>MAX(#REF!,N89,#REF!,O89,#REF!,#REF!,P89,#REF!,Q89,R89,#REF!,#REF!,#REF!,#REF!,S89,#REF!,#REF!,T89,U89,#REF!,#REF!)</f>
        <v>#REF!</v>
      </c>
      <c r="Z89" s="8" t="e">
        <f t="shared" si="37"/>
        <v>#REF!</v>
      </c>
      <c r="AA89" s="60" t="e">
        <f t="shared" si="38"/>
        <v>#REF!</v>
      </c>
      <c r="AB89" s="3" t="e">
        <f t="shared" si="39"/>
        <v>#REF!</v>
      </c>
      <c r="AC89" s="8">
        <v>0.25</v>
      </c>
      <c r="AD89" s="9">
        <f t="shared" ref="AD89:AD94" si="51">S89/6.25/(1-AC89)</f>
        <v>25.599999999999998</v>
      </c>
      <c r="AE89" s="8">
        <v>0.25</v>
      </c>
      <c r="AF89" s="3">
        <f>S89/6.25/(1-AE89)</f>
        <v>25.599999999999998</v>
      </c>
      <c r="AG89" s="3"/>
      <c r="AH89" s="3"/>
      <c r="AI89" s="3">
        <f t="shared" si="50"/>
        <v>25.599999999999998</v>
      </c>
      <c r="AJ89" s="1">
        <f t="shared" si="34"/>
        <v>25.6</v>
      </c>
      <c r="AK89" s="1">
        <f t="shared" si="35"/>
        <v>51.2</v>
      </c>
      <c r="AL89" s="66">
        <v>52</v>
      </c>
      <c r="AM89" s="68">
        <v>120</v>
      </c>
      <c r="AN89" s="67">
        <f t="shared" si="40"/>
        <v>240</v>
      </c>
      <c r="AO89" s="69"/>
      <c r="AP89" s="1">
        <f>S89-AM89</f>
        <v>0</v>
      </c>
      <c r="AQ89" s="56">
        <f t="shared" si="41"/>
        <v>0.27325581395348841</v>
      </c>
      <c r="AR89" s="1" t="s">
        <v>226</v>
      </c>
      <c r="AS89" s="3"/>
      <c r="AT89" s="3"/>
      <c r="AU89" s="3"/>
      <c r="AV89" s="3"/>
      <c r="AW89" s="3"/>
      <c r="AX89" s="3"/>
    </row>
    <row r="90" spans="1:50" s="1" customFormat="1" ht="15" customHeight="1" x14ac:dyDescent="0.25">
      <c r="A90" s="13" t="s">
        <v>37</v>
      </c>
      <c r="B90" s="10"/>
      <c r="C90" s="14">
        <v>932</v>
      </c>
      <c r="D90" s="15">
        <v>1946</v>
      </c>
      <c r="E90" s="10">
        <v>429</v>
      </c>
      <c r="F90" s="12">
        <v>1320</v>
      </c>
      <c r="G90" s="16">
        <v>458</v>
      </c>
      <c r="H90" s="17">
        <v>17</v>
      </c>
      <c r="I90" s="76" t="s">
        <v>159</v>
      </c>
      <c r="J90" s="74" t="s">
        <v>160</v>
      </c>
      <c r="K90" s="25" t="s">
        <v>40</v>
      </c>
      <c r="L90" s="26">
        <v>2</v>
      </c>
      <c r="M90" s="27">
        <v>2</v>
      </c>
      <c r="N90" s="31"/>
      <c r="O90" s="29"/>
      <c r="P90" s="32"/>
      <c r="Q90" s="45"/>
      <c r="R90" s="38"/>
      <c r="S90" s="46">
        <v>160</v>
      </c>
      <c r="T90" s="31"/>
      <c r="U90" s="47"/>
      <c r="V90" s="41"/>
      <c r="W90" s="11"/>
      <c r="X90" s="42" t="e">
        <f>MIN(#REF!,N90,#REF!,O90,#REF!,#REF!,P90,#REF!,Q90,R90,#REF!,#REF!,#REF!,#REF!,S90,#REF!,#REF!,T90,U90,#REF!,#REF!)</f>
        <v>#REF!</v>
      </c>
      <c r="Y90" s="42" t="e">
        <f>MAX(#REF!,N90,#REF!,O90,#REF!,#REF!,P90,#REF!,Q90,R90,#REF!,#REF!,#REF!,#REF!,S90,#REF!,#REF!,T90,U90,#REF!,#REF!)</f>
        <v>#REF!</v>
      </c>
      <c r="Z90" s="8" t="e">
        <f t="shared" si="37"/>
        <v>#REF!</v>
      </c>
      <c r="AA90" s="60" t="e">
        <f t="shared" si="38"/>
        <v>#REF!</v>
      </c>
      <c r="AB90" s="3" t="e">
        <f t="shared" si="39"/>
        <v>#REF!</v>
      </c>
      <c r="AC90" s="56">
        <v>0.25</v>
      </c>
      <c r="AD90" s="63">
        <f t="shared" si="51"/>
        <v>34.133333333333333</v>
      </c>
      <c r="AE90" s="56"/>
      <c r="AI90" s="9">
        <f>AD90</f>
        <v>34.133333333333333</v>
      </c>
      <c r="AJ90" s="1">
        <f t="shared" si="34"/>
        <v>34.130000000000003</v>
      </c>
      <c r="AK90" s="1">
        <f t="shared" si="35"/>
        <v>68.260000000000005</v>
      </c>
      <c r="AL90" s="66">
        <v>52</v>
      </c>
      <c r="AM90" s="67">
        <v>160</v>
      </c>
      <c r="AN90" s="67">
        <f t="shared" si="40"/>
        <v>320</v>
      </c>
      <c r="AO90" s="66"/>
      <c r="AP90" s="1">
        <f>S90-AM90</f>
        <v>0</v>
      </c>
      <c r="AQ90" s="56">
        <f t="shared" si="41"/>
        <v>0.27318483591012033</v>
      </c>
      <c r="AR90" s="1" t="s">
        <v>226</v>
      </c>
    </row>
    <row r="91" spans="1:50" s="1" customFormat="1" ht="15" customHeight="1" x14ac:dyDescent="0.25">
      <c r="A91" s="13" t="s">
        <v>37</v>
      </c>
      <c r="B91" s="10"/>
      <c r="C91" s="18">
        <v>7723</v>
      </c>
      <c r="D91" s="15">
        <v>1948</v>
      </c>
      <c r="E91" s="10">
        <v>3270</v>
      </c>
      <c r="F91" s="12">
        <v>1322</v>
      </c>
      <c r="G91" s="17">
        <v>460</v>
      </c>
      <c r="H91" s="17">
        <v>17</v>
      </c>
      <c r="I91" s="76" t="s">
        <v>161</v>
      </c>
      <c r="J91" s="74" t="s">
        <v>162</v>
      </c>
      <c r="K91" s="25" t="s">
        <v>40</v>
      </c>
      <c r="L91" s="26">
        <v>2</v>
      </c>
      <c r="M91" s="27">
        <v>5</v>
      </c>
      <c r="N91" s="31">
        <v>220</v>
      </c>
      <c r="O91" s="29"/>
      <c r="P91" s="32"/>
      <c r="Q91" s="45">
        <v>780</v>
      </c>
      <c r="R91" s="38"/>
      <c r="S91" s="51"/>
      <c r="T91" s="52">
        <v>220</v>
      </c>
      <c r="U91" s="47"/>
      <c r="V91" s="41"/>
      <c r="W91" s="11"/>
      <c r="X91" s="42" t="e">
        <f>MIN(#REF!,N91,#REF!,O91,#REF!,#REF!,P91,#REF!,Q91,R91,#REF!,#REF!,#REF!,#REF!,S91,#REF!,#REF!,T91,U91,#REF!,#REF!)</f>
        <v>#REF!</v>
      </c>
      <c r="Y91" s="42" t="e">
        <f>MAX(#REF!,N91,#REF!,O91,#REF!,#REF!,P91,#REF!,Q91,R91,#REF!,#REF!,#REF!,#REF!,S91,#REF!,#REF!,T91,U91,#REF!,#REF!)</f>
        <v>#REF!</v>
      </c>
      <c r="Z91" s="8" t="e">
        <f t="shared" si="37"/>
        <v>#REF!</v>
      </c>
      <c r="AA91" s="60" t="e">
        <f t="shared" si="38"/>
        <v>#REF!</v>
      </c>
      <c r="AB91" s="3" t="e">
        <f t="shared" si="39"/>
        <v>#REF!</v>
      </c>
      <c r="AC91" s="8"/>
      <c r="AD91" s="9">
        <f>N91/6.25/(1-AC91)</f>
        <v>35.200000000000003</v>
      </c>
      <c r="AE91" s="8">
        <v>0.23</v>
      </c>
      <c r="AF91" s="3">
        <f>T91/6.25/(1-AE91)</f>
        <v>45.714285714285715</v>
      </c>
      <c r="AG91" s="3"/>
      <c r="AH91" s="3"/>
      <c r="AI91" s="3">
        <f t="shared" ref="AI91:AI111" si="52">AF91</f>
        <v>45.714285714285715</v>
      </c>
      <c r="AJ91" s="1">
        <f t="shared" si="34"/>
        <v>45.71</v>
      </c>
      <c r="AK91" s="1">
        <f t="shared" si="35"/>
        <v>91.42</v>
      </c>
      <c r="AL91" s="69">
        <v>58</v>
      </c>
      <c r="AM91" s="68">
        <v>220</v>
      </c>
      <c r="AN91" s="67">
        <f t="shared" si="40"/>
        <v>1100</v>
      </c>
      <c r="AO91" s="69"/>
      <c r="AP91" s="3">
        <f>T91-AM91</f>
        <v>0</v>
      </c>
      <c r="AQ91" s="56">
        <f t="shared" si="41"/>
        <v>0.25380601330599561</v>
      </c>
      <c r="AR91" s="1" t="s">
        <v>226</v>
      </c>
      <c r="AS91" s="3"/>
      <c r="AT91" s="3"/>
      <c r="AU91" s="3"/>
      <c r="AV91" s="3"/>
      <c r="AW91" s="3"/>
      <c r="AX91" s="3"/>
    </row>
    <row r="92" spans="1:50" s="1" customFormat="1" ht="15" customHeight="1" x14ac:dyDescent="0.25">
      <c r="A92" s="13" t="s">
        <v>37</v>
      </c>
      <c r="B92" s="10"/>
      <c r="C92" s="14">
        <v>2770</v>
      </c>
      <c r="D92" s="15">
        <v>1949</v>
      </c>
      <c r="E92" s="10">
        <v>1308</v>
      </c>
      <c r="F92" s="12">
        <v>1323</v>
      </c>
      <c r="G92" s="16">
        <v>461</v>
      </c>
      <c r="H92" s="17">
        <v>17</v>
      </c>
      <c r="I92" s="76" t="s">
        <v>163</v>
      </c>
      <c r="J92" s="74" t="s">
        <v>164</v>
      </c>
      <c r="K92" s="25" t="s">
        <v>40</v>
      </c>
      <c r="L92" s="26">
        <v>2</v>
      </c>
      <c r="M92" s="27">
        <v>2</v>
      </c>
      <c r="N92" s="31"/>
      <c r="O92" s="29"/>
      <c r="P92" s="32"/>
      <c r="Q92" s="55">
        <v>310</v>
      </c>
      <c r="R92" s="38"/>
      <c r="S92" s="51">
        <v>480</v>
      </c>
      <c r="T92" s="31"/>
      <c r="U92" s="47"/>
      <c r="V92" s="41"/>
      <c r="W92" s="11"/>
      <c r="X92" s="42" t="e">
        <f>MIN(#REF!,N92,#REF!,O92,#REF!,#REF!,P92,#REF!,Q92,R92,#REF!,#REF!,#REF!,#REF!,S92,#REF!,#REF!,T92,U92,#REF!,#REF!)</f>
        <v>#REF!</v>
      </c>
      <c r="Y92" s="42" t="e">
        <f>MAX(#REF!,N92,#REF!,O92,#REF!,#REF!,P92,#REF!,Q92,R92,#REF!,#REF!,#REF!,#REF!,S92,#REF!,#REF!,T92,U92,#REF!,#REF!)</f>
        <v>#REF!</v>
      </c>
      <c r="Z92" s="8" t="e">
        <f t="shared" si="37"/>
        <v>#REF!</v>
      </c>
      <c r="AA92" s="60" t="e">
        <f t="shared" si="38"/>
        <v>#REF!</v>
      </c>
      <c r="AB92" s="3" t="e">
        <f t="shared" si="39"/>
        <v>#REF!</v>
      </c>
      <c r="AC92" s="56"/>
      <c r="AD92" s="9">
        <f>Q92/6.25/(1-AC92)</f>
        <v>49.6</v>
      </c>
      <c r="AE92" s="56">
        <v>0.3</v>
      </c>
      <c r="AF92" s="1">
        <f t="shared" ref="AF92:AF95" si="53">Q92/6.25/(1-AE92)</f>
        <v>70.857142857142861</v>
      </c>
      <c r="AI92" s="3">
        <f t="shared" si="52"/>
        <v>70.857142857142861</v>
      </c>
      <c r="AJ92" s="1">
        <f t="shared" si="34"/>
        <v>70.86</v>
      </c>
      <c r="AK92" s="1">
        <f t="shared" si="35"/>
        <v>141.72</v>
      </c>
      <c r="AL92" s="69">
        <v>43</v>
      </c>
      <c r="AM92" s="67">
        <v>310</v>
      </c>
      <c r="AN92" s="67">
        <f t="shared" si="40"/>
        <v>620</v>
      </c>
      <c r="AO92" s="66"/>
      <c r="AP92" s="3">
        <f>Q92-AM92</f>
        <v>0</v>
      </c>
      <c r="AQ92" s="56">
        <f t="shared" si="41"/>
        <v>0.32173277584143423</v>
      </c>
      <c r="AR92" s="1" t="s">
        <v>226</v>
      </c>
    </row>
    <row r="93" spans="1:50" s="1" customFormat="1" ht="15" customHeight="1" x14ac:dyDescent="0.25">
      <c r="A93" s="13" t="s">
        <v>37</v>
      </c>
      <c r="B93" s="10"/>
      <c r="C93" s="14">
        <v>2772</v>
      </c>
      <c r="D93" s="15">
        <v>1950</v>
      </c>
      <c r="E93" s="10">
        <v>1310</v>
      </c>
      <c r="F93" s="12">
        <v>1324</v>
      </c>
      <c r="G93" s="16">
        <v>462</v>
      </c>
      <c r="H93" s="17">
        <v>17</v>
      </c>
      <c r="I93" s="76" t="s">
        <v>165</v>
      </c>
      <c r="J93" s="74" t="s">
        <v>164</v>
      </c>
      <c r="K93" s="25" t="s">
        <v>40</v>
      </c>
      <c r="L93" s="26">
        <v>2</v>
      </c>
      <c r="M93" s="27">
        <v>2</v>
      </c>
      <c r="N93" s="31"/>
      <c r="O93" s="29"/>
      <c r="P93" s="32"/>
      <c r="Q93" s="55">
        <v>310</v>
      </c>
      <c r="R93" s="38"/>
      <c r="S93" s="51">
        <v>480</v>
      </c>
      <c r="T93" s="31"/>
      <c r="U93" s="47"/>
      <c r="V93" s="41"/>
      <c r="W93" s="11"/>
      <c r="X93" s="42" t="e">
        <f>MIN(#REF!,N93,#REF!,O93,#REF!,#REF!,P93,#REF!,Q93,R93,#REF!,#REF!,#REF!,#REF!,S93,#REF!,#REF!,T93,U93,#REF!,#REF!)</f>
        <v>#REF!</v>
      </c>
      <c r="Y93" s="42" t="e">
        <f>MAX(#REF!,N93,#REF!,O93,#REF!,#REF!,P93,#REF!,Q93,R93,#REF!,#REF!,#REF!,#REF!,S93,#REF!,#REF!,T93,U93,#REF!,#REF!)</f>
        <v>#REF!</v>
      </c>
      <c r="Z93" s="8" t="e">
        <f t="shared" si="37"/>
        <v>#REF!</v>
      </c>
      <c r="AA93" s="60" t="e">
        <f t="shared" si="38"/>
        <v>#REF!</v>
      </c>
      <c r="AB93" s="3" t="e">
        <f t="shared" si="39"/>
        <v>#REF!</v>
      </c>
      <c r="AC93" s="56"/>
      <c r="AD93" s="9">
        <f>Q93/6.25/(1-AC93)</f>
        <v>49.6</v>
      </c>
      <c r="AE93" s="56">
        <v>0.3</v>
      </c>
      <c r="AF93" s="1">
        <f t="shared" si="53"/>
        <v>70.857142857142861</v>
      </c>
      <c r="AI93" s="3">
        <f t="shared" si="52"/>
        <v>70.857142857142861</v>
      </c>
      <c r="AJ93" s="1">
        <f t="shared" si="34"/>
        <v>70.86</v>
      </c>
      <c r="AK93" s="1">
        <f t="shared" si="35"/>
        <v>141.72</v>
      </c>
      <c r="AL93" s="69">
        <v>43</v>
      </c>
      <c r="AM93" s="67">
        <v>310</v>
      </c>
      <c r="AN93" s="67">
        <f t="shared" si="40"/>
        <v>620</v>
      </c>
      <c r="AO93" s="66"/>
      <c r="AP93" s="3">
        <f>Q93-AM93</f>
        <v>0</v>
      </c>
      <c r="AQ93" s="56">
        <f t="shared" si="41"/>
        <v>0.32173277584143423</v>
      </c>
      <c r="AR93" s="1" t="s">
        <v>226</v>
      </c>
    </row>
    <row r="94" spans="1:50" s="1" customFormat="1" ht="12.75" customHeight="1" x14ac:dyDescent="0.25">
      <c r="A94" s="13" t="s">
        <v>37</v>
      </c>
      <c r="B94" s="10"/>
      <c r="C94" s="14">
        <v>3424</v>
      </c>
      <c r="D94" s="15">
        <v>1951</v>
      </c>
      <c r="E94" s="10">
        <v>1499</v>
      </c>
      <c r="F94" s="12">
        <v>1325</v>
      </c>
      <c r="G94" s="17">
        <v>463</v>
      </c>
      <c r="H94" s="17">
        <v>17</v>
      </c>
      <c r="I94" s="74" t="s">
        <v>166</v>
      </c>
      <c r="J94" s="74" t="s">
        <v>59</v>
      </c>
      <c r="K94" s="25" t="s">
        <v>40</v>
      </c>
      <c r="L94" s="26">
        <v>2</v>
      </c>
      <c r="M94" s="27">
        <v>1</v>
      </c>
      <c r="N94" s="31"/>
      <c r="O94" s="29"/>
      <c r="P94" s="32"/>
      <c r="Q94" s="45"/>
      <c r="R94" s="38"/>
      <c r="S94" s="46">
        <v>5</v>
      </c>
      <c r="T94" s="31"/>
      <c r="U94" s="47"/>
      <c r="V94" s="41"/>
      <c r="W94" s="11"/>
      <c r="X94" s="42" t="e">
        <f>MIN(#REF!,N94,#REF!,O94,#REF!,#REF!,P94,#REF!,Q94,R94,#REF!,#REF!,#REF!,#REF!,S94,#REF!,#REF!,T94,U94,#REF!,#REF!)</f>
        <v>#REF!</v>
      </c>
      <c r="Y94" s="42" t="e">
        <f>MAX(#REF!,N94,#REF!,O94,#REF!,#REF!,P94,#REF!,Q94,R94,#REF!,#REF!,#REF!,#REF!,S94,#REF!,#REF!,T94,U94,#REF!,#REF!)</f>
        <v>#REF!</v>
      </c>
      <c r="Z94" s="8" t="e">
        <f t="shared" si="37"/>
        <v>#REF!</v>
      </c>
      <c r="AA94" s="60" t="e">
        <f t="shared" si="38"/>
        <v>#REF!</v>
      </c>
      <c r="AB94" s="3" t="e">
        <f t="shared" si="39"/>
        <v>#REF!</v>
      </c>
      <c r="AC94" s="56"/>
      <c r="AD94" s="9">
        <f t="shared" si="51"/>
        <v>0.8</v>
      </c>
      <c r="AE94" s="56">
        <v>0.25</v>
      </c>
      <c r="AF94" s="1">
        <f t="shared" ref="AF94:AF98" si="54">S94/6.25/(1-AE94)</f>
        <v>1.0666666666666667</v>
      </c>
      <c r="AI94" s="3">
        <f t="shared" si="52"/>
        <v>1.0666666666666667</v>
      </c>
      <c r="AJ94" s="1">
        <f t="shared" si="34"/>
        <v>1.07</v>
      </c>
      <c r="AK94" s="1">
        <f t="shared" si="35"/>
        <v>2.14</v>
      </c>
      <c r="AL94" s="66">
        <v>52</v>
      </c>
      <c r="AM94" s="67">
        <v>5</v>
      </c>
      <c r="AN94" s="67">
        <f t="shared" si="40"/>
        <v>5</v>
      </c>
      <c r="AO94" s="66"/>
      <c r="AP94" s="1">
        <f>S94-AM94</f>
        <v>0</v>
      </c>
      <c r="AQ94" s="56">
        <f t="shared" si="41"/>
        <v>0.27551981453307262</v>
      </c>
      <c r="AR94" s="1" t="s">
        <v>226</v>
      </c>
    </row>
    <row r="95" spans="1:50" s="1" customFormat="1" ht="15" customHeight="1" x14ac:dyDescent="0.25">
      <c r="A95" s="13" t="s">
        <v>37</v>
      </c>
      <c r="B95" s="10"/>
      <c r="C95" s="18">
        <v>5333</v>
      </c>
      <c r="D95" s="15">
        <v>1952</v>
      </c>
      <c r="E95" s="10">
        <v>2390</v>
      </c>
      <c r="F95" s="12">
        <v>1326</v>
      </c>
      <c r="G95" s="17">
        <v>464</v>
      </c>
      <c r="H95" s="17">
        <v>17</v>
      </c>
      <c r="I95" s="74" t="s">
        <v>167</v>
      </c>
      <c r="J95" s="74" t="s">
        <v>168</v>
      </c>
      <c r="K95" s="25" t="s">
        <v>40</v>
      </c>
      <c r="L95" s="26">
        <v>15</v>
      </c>
      <c r="M95" s="27">
        <v>30</v>
      </c>
      <c r="N95" s="31">
        <v>95</v>
      </c>
      <c r="O95" s="29"/>
      <c r="P95" s="32"/>
      <c r="Q95" s="55">
        <v>35</v>
      </c>
      <c r="R95" s="38"/>
      <c r="S95" s="51"/>
      <c r="T95" s="31">
        <v>95</v>
      </c>
      <c r="U95" s="47"/>
      <c r="V95" s="41"/>
      <c r="W95" s="11"/>
      <c r="X95" s="42" t="e">
        <f>MIN(#REF!,N95,#REF!,O95,#REF!,#REF!,P95,#REF!,Q95,R95,#REF!,#REF!,#REF!,#REF!,S95,#REF!,#REF!,T95,U95,#REF!,#REF!)</f>
        <v>#REF!</v>
      </c>
      <c r="Y95" s="42" t="e">
        <f>MAX(#REF!,N95,#REF!,O95,#REF!,#REF!,P95,#REF!,Q95,R95,#REF!,#REF!,#REF!,#REF!,S95,#REF!,#REF!,T95,U95,#REF!,#REF!)</f>
        <v>#REF!</v>
      </c>
      <c r="Z95" s="8" t="e">
        <f t="shared" si="37"/>
        <v>#REF!</v>
      </c>
      <c r="AA95" s="60" t="e">
        <f t="shared" si="38"/>
        <v>#REF!</v>
      </c>
      <c r="AB95" s="3" t="e">
        <f t="shared" si="39"/>
        <v>#REF!</v>
      </c>
      <c r="AC95" s="65"/>
      <c r="AD95" s="9">
        <f>N95/6.25/(1-AC95)</f>
        <v>15.2</v>
      </c>
      <c r="AE95" s="65">
        <v>0.3</v>
      </c>
      <c r="AF95" s="71">
        <f t="shared" si="53"/>
        <v>8</v>
      </c>
      <c r="AG95" s="71"/>
      <c r="AH95" s="71"/>
      <c r="AI95" s="3">
        <f t="shared" si="52"/>
        <v>8</v>
      </c>
      <c r="AJ95" s="1">
        <f t="shared" si="34"/>
        <v>8</v>
      </c>
      <c r="AK95" s="1">
        <f t="shared" si="35"/>
        <v>120</v>
      </c>
      <c r="AL95" s="69">
        <v>43</v>
      </c>
      <c r="AM95" s="72">
        <v>35</v>
      </c>
      <c r="AN95" s="67">
        <f t="shared" si="40"/>
        <v>1050</v>
      </c>
      <c r="AO95" s="73"/>
      <c r="AP95" s="3">
        <f>Q95-AM95</f>
        <v>0</v>
      </c>
      <c r="AQ95" s="56">
        <f t="shared" si="41"/>
        <v>0.32170542635658916</v>
      </c>
      <c r="AR95" s="1" t="s">
        <v>226</v>
      </c>
      <c r="AS95" s="71"/>
      <c r="AT95" s="71"/>
      <c r="AU95" s="71"/>
      <c r="AV95" s="71"/>
      <c r="AW95" s="71"/>
      <c r="AX95" s="71"/>
    </row>
    <row r="96" spans="1:50" s="1" customFormat="1" ht="15" customHeight="1" x14ac:dyDescent="0.25">
      <c r="A96" s="13" t="s">
        <v>37</v>
      </c>
      <c r="B96" s="10"/>
      <c r="C96" s="18">
        <v>3465</v>
      </c>
      <c r="D96" s="15">
        <v>1954</v>
      </c>
      <c r="E96" s="10">
        <v>1517</v>
      </c>
      <c r="F96" s="12">
        <v>1328</v>
      </c>
      <c r="G96" s="17">
        <v>466</v>
      </c>
      <c r="H96" s="17">
        <v>17</v>
      </c>
      <c r="I96" s="74" t="s">
        <v>98</v>
      </c>
      <c r="J96" s="74" t="s">
        <v>59</v>
      </c>
      <c r="K96" s="25" t="s">
        <v>40</v>
      </c>
      <c r="L96" s="26">
        <v>6</v>
      </c>
      <c r="M96" s="27">
        <v>6</v>
      </c>
      <c r="N96" s="31"/>
      <c r="O96" s="29"/>
      <c r="P96" s="32"/>
      <c r="Q96" s="45"/>
      <c r="R96" s="38"/>
      <c r="S96" s="46">
        <v>5</v>
      </c>
      <c r="T96" s="31"/>
      <c r="U96" s="47">
        <v>3</v>
      </c>
      <c r="V96" s="41"/>
      <c r="W96" s="11"/>
      <c r="X96" s="42" t="e">
        <f>MIN(#REF!,N96,#REF!,O96,#REF!,#REF!,P96,#REF!,Q96,R96,#REF!,#REF!,#REF!,#REF!,S96,#REF!,#REF!,T96,U96,#REF!,#REF!)</f>
        <v>#REF!</v>
      </c>
      <c r="Y96" s="42" t="e">
        <f>MAX(#REF!,N96,#REF!,O96,#REF!,#REF!,P96,#REF!,Q96,R96,#REF!,#REF!,#REF!,#REF!,S96,#REF!,#REF!,T96,U96,#REF!,#REF!)</f>
        <v>#REF!</v>
      </c>
      <c r="Z96" s="8" t="e">
        <f t="shared" si="37"/>
        <v>#REF!</v>
      </c>
      <c r="AA96" s="60" t="e">
        <f t="shared" si="38"/>
        <v>#REF!</v>
      </c>
      <c r="AB96" s="3" t="e">
        <f t="shared" si="39"/>
        <v>#REF!</v>
      </c>
      <c r="AC96" s="56"/>
      <c r="AD96" s="9">
        <f>U96/6.25/(1-AC96)</f>
        <v>0.48</v>
      </c>
      <c r="AE96" s="56">
        <v>0.25</v>
      </c>
      <c r="AF96" s="1">
        <f t="shared" si="54"/>
        <v>1.0666666666666667</v>
      </c>
      <c r="AI96" s="3">
        <f t="shared" si="52"/>
        <v>1.0666666666666667</v>
      </c>
      <c r="AJ96" s="1">
        <f t="shared" si="34"/>
        <v>1.07</v>
      </c>
      <c r="AK96" s="1">
        <f t="shared" si="35"/>
        <v>6.42</v>
      </c>
      <c r="AL96" s="66">
        <v>52</v>
      </c>
      <c r="AM96" s="67">
        <v>5</v>
      </c>
      <c r="AN96" s="67">
        <f t="shared" si="40"/>
        <v>30</v>
      </c>
      <c r="AO96" s="66"/>
      <c r="AP96" s="1">
        <f>S96-AM96</f>
        <v>0</v>
      </c>
      <c r="AQ96" s="56">
        <f t="shared" si="41"/>
        <v>0.27551981453307262</v>
      </c>
      <c r="AR96" s="1" t="s">
        <v>226</v>
      </c>
    </row>
    <row r="97" spans="1:50" s="1" customFormat="1" ht="15" customHeight="1" x14ac:dyDescent="0.25">
      <c r="A97" s="13" t="s">
        <v>37</v>
      </c>
      <c r="B97" s="10"/>
      <c r="C97" s="18">
        <v>4453</v>
      </c>
      <c r="D97" s="15">
        <v>1962</v>
      </c>
      <c r="E97" s="10">
        <v>1974</v>
      </c>
      <c r="F97" s="12">
        <v>1336</v>
      </c>
      <c r="G97" s="16">
        <v>474</v>
      </c>
      <c r="H97" s="17">
        <v>17</v>
      </c>
      <c r="I97" s="74" t="s">
        <v>169</v>
      </c>
      <c r="J97" s="74" t="s">
        <v>170</v>
      </c>
      <c r="K97" s="25" t="s">
        <v>40</v>
      </c>
      <c r="L97" s="26">
        <v>1</v>
      </c>
      <c r="M97" s="27">
        <v>1</v>
      </c>
      <c r="N97" s="28">
        <v>85</v>
      </c>
      <c r="O97" s="29"/>
      <c r="P97" s="30"/>
      <c r="Q97" s="38"/>
      <c r="R97" s="38"/>
      <c r="S97" s="39">
        <v>65</v>
      </c>
      <c r="T97" s="28">
        <v>85</v>
      </c>
      <c r="U97" s="40"/>
      <c r="V97" s="41"/>
      <c r="W97" s="11"/>
      <c r="X97" s="42" t="e">
        <f>MIN(#REF!,N97,#REF!,O97,#REF!,#REF!,P97,#REF!,Q97,R97,#REF!,#REF!,#REF!,#REF!,S97,#REF!,#REF!,T97,U97,#REF!,#REF!)</f>
        <v>#REF!</v>
      </c>
      <c r="Y97" s="42" t="e">
        <f>MAX(#REF!,N97,#REF!,O97,#REF!,#REF!,P97,#REF!,Q97,R97,#REF!,#REF!,#REF!,#REF!,S97,#REF!,#REF!,T97,U97,#REF!,#REF!)</f>
        <v>#REF!</v>
      </c>
      <c r="Z97" s="8" t="e">
        <f t="shared" si="37"/>
        <v>#REF!</v>
      </c>
      <c r="AA97" s="60" t="e">
        <f t="shared" si="38"/>
        <v>#REF!</v>
      </c>
      <c r="AB97" s="3" t="e">
        <f t="shared" si="39"/>
        <v>#REF!</v>
      </c>
      <c r="AC97" s="8">
        <v>0.25</v>
      </c>
      <c r="AD97" s="9">
        <f t="shared" ref="AD97:AD99" si="55">S97/6.25/(1-AC97)</f>
        <v>13.866666666666667</v>
      </c>
      <c r="AE97" s="8">
        <v>0.25</v>
      </c>
      <c r="AF97" s="3">
        <f t="shared" si="54"/>
        <v>13.866666666666667</v>
      </c>
      <c r="AG97" s="3"/>
      <c r="AH97" s="3"/>
      <c r="AI97" s="3">
        <f t="shared" si="52"/>
        <v>13.866666666666667</v>
      </c>
      <c r="AJ97" s="1">
        <f t="shared" si="34"/>
        <v>13.87</v>
      </c>
      <c r="AK97" s="1">
        <f t="shared" si="35"/>
        <v>13.87</v>
      </c>
      <c r="AL97" s="66">
        <v>52</v>
      </c>
      <c r="AM97" s="68">
        <v>65</v>
      </c>
      <c r="AN97" s="67">
        <f t="shared" si="40"/>
        <v>65</v>
      </c>
      <c r="AO97" s="69"/>
      <c r="AP97" s="1">
        <f>S97-AM97</f>
        <v>0</v>
      </c>
      <c r="AQ97" s="56">
        <f t="shared" si="41"/>
        <v>0.27343047009048582</v>
      </c>
      <c r="AR97" s="1" t="s">
        <v>226</v>
      </c>
      <c r="AS97" s="3"/>
      <c r="AT97" s="3"/>
      <c r="AU97" s="3"/>
      <c r="AV97" s="3"/>
      <c r="AW97" s="3"/>
      <c r="AX97" s="3"/>
    </row>
    <row r="98" spans="1:50" s="1" customFormat="1" ht="15" customHeight="1" x14ac:dyDescent="0.25">
      <c r="A98" s="13" t="s">
        <v>37</v>
      </c>
      <c r="B98" s="10"/>
      <c r="C98" s="18">
        <v>3501</v>
      </c>
      <c r="D98" s="15">
        <v>1967</v>
      </c>
      <c r="E98" s="10">
        <v>1536</v>
      </c>
      <c r="F98" s="12">
        <v>1341</v>
      </c>
      <c r="G98" s="17">
        <v>479</v>
      </c>
      <c r="H98" s="17">
        <v>17</v>
      </c>
      <c r="I98" s="74" t="s">
        <v>171</v>
      </c>
      <c r="J98" s="74" t="s">
        <v>59</v>
      </c>
      <c r="K98" s="25" t="s">
        <v>40</v>
      </c>
      <c r="L98" s="26">
        <v>1</v>
      </c>
      <c r="M98" s="27">
        <v>1</v>
      </c>
      <c r="N98" s="31"/>
      <c r="O98" s="29"/>
      <c r="P98" s="32"/>
      <c r="Q98" s="45"/>
      <c r="R98" s="38"/>
      <c r="S98" s="46">
        <v>5</v>
      </c>
      <c r="T98" s="31"/>
      <c r="U98" s="49">
        <v>6</v>
      </c>
      <c r="V98" s="41"/>
      <c r="W98" s="11"/>
      <c r="X98" s="42" t="e">
        <f>MIN(#REF!,N98,#REF!,O98,#REF!,#REF!,P98,#REF!,Q98,R98,#REF!,#REF!,#REF!,#REF!,S98,#REF!,#REF!,T98,U98,#REF!,#REF!)</f>
        <v>#REF!</v>
      </c>
      <c r="Y98" s="42" t="e">
        <f>MAX(#REF!,N98,#REF!,O98,#REF!,#REF!,P98,#REF!,Q98,R98,#REF!,#REF!,#REF!,#REF!,S98,#REF!,#REF!,T98,U98,#REF!,#REF!)</f>
        <v>#REF!</v>
      </c>
      <c r="Z98" s="8" t="e">
        <f t="shared" si="37"/>
        <v>#REF!</v>
      </c>
      <c r="AA98" s="60" t="e">
        <f t="shared" si="38"/>
        <v>#REF!</v>
      </c>
      <c r="AB98" s="3" t="e">
        <f t="shared" si="39"/>
        <v>#REF!</v>
      </c>
      <c r="AC98" s="56"/>
      <c r="AD98" s="9">
        <f t="shared" si="55"/>
        <v>0.8</v>
      </c>
      <c r="AE98" s="56">
        <v>0.25</v>
      </c>
      <c r="AF98" s="1">
        <f t="shared" si="54"/>
        <v>1.0666666666666667</v>
      </c>
      <c r="AI98" s="3">
        <f t="shared" si="52"/>
        <v>1.0666666666666667</v>
      </c>
      <c r="AJ98" s="1">
        <f t="shared" si="34"/>
        <v>1.07</v>
      </c>
      <c r="AK98" s="1">
        <f t="shared" si="35"/>
        <v>1.07</v>
      </c>
      <c r="AL98" s="66">
        <v>52</v>
      </c>
      <c r="AM98" s="67">
        <v>5</v>
      </c>
      <c r="AN98" s="67">
        <f t="shared" si="40"/>
        <v>5</v>
      </c>
      <c r="AO98" s="66"/>
      <c r="AP98" s="1">
        <f>S98-AM98</f>
        <v>0</v>
      </c>
      <c r="AQ98" s="56">
        <f t="shared" si="41"/>
        <v>0.27551981453307262</v>
      </c>
      <c r="AR98" s="1" t="s">
        <v>226</v>
      </c>
    </row>
    <row r="99" spans="1:50" s="1" customFormat="1" ht="15" customHeight="1" x14ac:dyDescent="0.25">
      <c r="A99" s="13" t="s">
        <v>37</v>
      </c>
      <c r="B99" s="10"/>
      <c r="C99" s="18">
        <v>1573</v>
      </c>
      <c r="D99" s="15">
        <v>1968</v>
      </c>
      <c r="E99" s="10">
        <v>741</v>
      </c>
      <c r="F99" s="12">
        <v>1342</v>
      </c>
      <c r="G99" s="17">
        <v>480</v>
      </c>
      <c r="H99" s="17">
        <v>17</v>
      </c>
      <c r="I99" s="74" t="s">
        <v>172</v>
      </c>
      <c r="J99" s="74" t="s">
        <v>122</v>
      </c>
      <c r="K99" s="25" t="s">
        <v>40</v>
      </c>
      <c r="L99" s="26">
        <v>1</v>
      </c>
      <c r="M99" s="27">
        <v>1</v>
      </c>
      <c r="N99" s="31"/>
      <c r="O99" s="29"/>
      <c r="P99" s="32"/>
      <c r="Q99" s="45"/>
      <c r="R99" s="38"/>
      <c r="S99" s="46">
        <v>6</v>
      </c>
      <c r="T99" s="31"/>
      <c r="U99" s="47"/>
      <c r="V99" s="41"/>
      <c r="W99" s="11"/>
      <c r="X99" s="42" t="e">
        <f>MIN(#REF!,N99,#REF!,O99,#REF!,#REF!,P99,#REF!,Q99,R99,#REF!,#REF!,#REF!,#REF!,S99,#REF!,#REF!,T99,U99,#REF!,#REF!)</f>
        <v>#REF!</v>
      </c>
      <c r="Y99" s="42" t="e">
        <f>MAX(#REF!,N99,#REF!,O99,#REF!,#REF!,P99,#REF!,Q99,R99,#REF!,#REF!,#REF!,#REF!,S99,#REF!,#REF!,T99,U99,#REF!,#REF!)</f>
        <v>#REF!</v>
      </c>
      <c r="Z99" s="8" t="e">
        <f t="shared" si="37"/>
        <v>#REF!</v>
      </c>
      <c r="AA99" s="60" t="e">
        <f t="shared" si="38"/>
        <v>#REF!</v>
      </c>
      <c r="AB99" s="3" t="e">
        <f t="shared" si="39"/>
        <v>#REF!</v>
      </c>
      <c r="AC99" s="56"/>
      <c r="AD99" s="64">
        <f t="shared" si="55"/>
        <v>0.96</v>
      </c>
      <c r="AE99" s="56"/>
      <c r="AF99" s="3">
        <v>1.28</v>
      </c>
      <c r="AI99" s="3">
        <f t="shared" si="52"/>
        <v>1.28</v>
      </c>
      <c r="AJ99" s="1">
        <f t="shared" si="34"/>
        <v>1.28</v>
      </c>
      <c r="AK99" s="1">
        <f t="shared" si="35"/>
        <v>1.28</v>
      </c>
      <c r="AL99" s="66">
        <v>52</v>
      </c>
      <c r="AM99" s="67">
        <v>6</v>
      </c>
      <c r="AN99" s="67">
        <f t="shared" si="40"/>
        <v>6</v>
      </c>
      <c r="AO99" s="66"/>
      <c r="AP99" s="1">
        <f>S99-AM99</f>
        <v>0</v>
      </c>
      <c r="AQ99" s="56">
        <f t="shared" si="41"/>
        <v>0.27325581395348841</v>
      </c>
      <c r="AR99" s="1" t="s">
        <v>226</v>
      </c>
    </row>
    <row r="100" spans="1:50" s="1" customFormat="1" ht="14.25" customHeight="1" x14ac:dyDescent="0.25">
      <c r="A100" s="13" t="s">
        <v>37</v>
      </c>
      <c r="B100" s="10"/>
      <c r="C100" s="14">
        <v>4234</v>
      </c>
      <c r="D100" s="15">
        <v>1970</v>
      </c>
      <c r="E100" s="10">
        <v>1755</v>
      </c>
      <c r="F100" s="12">
        <v>1344</v>
      </c>
      <c r="G100" s="17">
        <v>482</v>
      </c>
      <c r="H100" s="17">
        <v>17</v>
      </c>
      <c r="I100" s="74" t="s">
        <v>173</v>
      </c>
      <c r="J100" s="74" t="s">
        <v>142</v>
      </c>
      <c r="K100" s="25" t="s">
        <v>40</v>
      </c>
      <c r="L100" s="26">
        <v>2</v>
      </c>
      <c r="M100" s="27">
        <v>2</v>
      </c>
      <c r="N100" s="31">
        <v>65</v>
      </c>
      <c r="O100" s="29"/>
      <c r="P100" s="32"/>
      <c r="Q100" s="45"/>
      <c r="R100" s="38"/>
      <c r="S100" s="51">
        <v>65</v>
      </c>
      <c r="T100" s="52">
        <v>65</v>
      </c>
      <c r="U100" s="47">
        <v>82</v>
      </c>
      <c r="V100" s="41"/>
      <c r="W100" s="11"/>
      <c r="X100" s="42" t="e">
        <f>MIN(#REF!,N100,#REF!,O100,#REF!,#REF!,P100,#REF!,Q100,R100,#REF!,#REF!,#REF!,#REF!,S100,#REF!,#REF!,T100,U100,#REF!,#REF!)</f>
        <v>#REF!</v>
      </c>
      <c r="Y100" s="42" t="e">
        <f>MAX(#REF!,N100,#REF!,O100,#REF!,#REF!,P100,#REF!,Q100,R100,#REF!,#REF!,#REF!,#REF!,S100,#REF!,#REF!,T100,U100,#REF!,#REF!)</f>
        <v>#REF!</v>
      </c>
      <c r="Z100" s="8" t="e">
        <f t="shared" si="37"/>
        <v>#REF!</v>
      </c>
      <c r="AA100" s="60" t="e">
        <f t="shared" si="38"/>
        <v>#REF!</v>
      </c>
      <c r="AB100" s="3" t="e">
        <f t="shared" si="39"/>
        <v>#REF!</v>
      </c>
      <c r="AC100" s="8"/>
      <c r="AD100" s="9">
        <f t="shared" ref="AD100:AD102" si="56">N100/6.25/(1-AC100)</f>
        <v>10.4</v>
      </c>
      <c r="AE100" s="8">
        <v>0.23</v>
      </c>
      <c r="AF100" s="3">
        <f t="shared" ref="AF100:AF106" si="57">T100/6.25/(1-AE100)</f>
        <v>13.506493506493507</v>
      </c>
      <c r="AG100" s="3"/>
      <c r="AH100" s="3"/>
      <c r="AI100" s="3">
        <f t="shared" si="52"/>
        <v>13.506493506493507</v>
      </c>
      <c r="AJ100" s="1">
        <f t="shared" si="34"/>
        <v>13.51</v>
      </c>
      <c r="AK100" s="1">
        <f t="shared" si="35"/>
        <v>27.02</v>
      </c>
      <c r="AL100" s="69">
        <v>58</v>
      </c>
      <c r="AM100" s="68">
        <v>65</v>
      </c>
      <c r="AN100" s="67">
        <f t="shared" si="40"/>
        <v>130</v>
      </c>
      <c r="AO100" s="69"/>
      <c r="AP100" s="3">
        <f>T100-AM100</f>
        <v>0</v>
      </c>
      <c r="AQ100" s="56">
        <f t="shared" si="41"/>
        <v>0.25406962399371125</v>
      </c>
      <c r="AR100" s="1" t="s">
        <v>226</v>
      </c>
      <c r="AS100" s="3"/>
      <c r="AT100" s="3"/>
      <c r="AU100" s="3"/>
      <c r="AV100" s="3"/>
      <c r="AW100" s="3"/>
      <c r="AX100" s="3"/>
    </row>
    <row r="101" spans="1:50" s="1" customFormat="1" ht="15" customHeight="1" x14ac:dyDescent="0.25">
      <c r="A101" s="13" t="s">
        <v>37</v>
      </c>
      <c r="B101" s="10"/>
      <c r="C101" s="18">
        <v>4235</v>
      </c>
      <c r="D101" s="15">
        <v>1971</v>
      </c>
      <c r="E101" s="10">
        <v>1756</v>
      </c>
      <c r="F101" s="12">
        <v>1345</v>
      </c>
      <c r="G101" s="17">
        <v>483</v>
      </c>
      <c r="H101" s="17">
        <v>17</v>
      </c>
      <c r="I101" s="74" t="s">
        <v>174</v>
      </c>
      <c r="J101" s="74" t="s">
        <v>175</v>
      </c>
      <c r="K101" s="25" t="s">
        <v>40</v>
      </c>
      <c r="L101" s="26">
        <v>2</v>
      </c>
      <c r="M101" s="27">
        <v>2</v>
      </c>
      <c r="N101" s="31">
        <v>75</v>
      </c>
      <c r="O101" s="29"/>
      <c r="P101" s="32"/>
      <c r="Q101" s="45"/>
      <c r="R101" s="38"/>
      <c r="S101" s="51">
        <v>180</v>
      </c>
      <c r="T101" s="52">
        <v>75</v>
      </c>
      <c r="U101" s="47">
        <v>79</v>
      </c>
      <c r="V101" s="41"/>
      <c r="W101" s="11"/>
      <c r="X101" s="42" t="e">
        <f>MIN(#REF!,N101,#REF!,O101,#REF!,#REF!,P101,#REF!,Q101,R101,#REF!,#REF!,#REF!,#REF!,S101,#REF!,#REF!,T101,U101,#REF!,#REF!)</f>
        <v>#REF!</v>
      </c>
      <c r="Y101" s="42" t="e">
        <f>MAX(#REF!,N101,#REF!,O101,#REF!,#REF!,P101,#REF!,Q101,R101,#REF!,#REF!,#REF!,#REF!,S101,#REF!,#REF!,T101,U101,#REF!,#REF!)</f>
        <v>#REF!</v>
      </c>
      <c r="Z101" s="8" t="e">
        <f t="shared" si="37"/>
        <v>#REF!</v>
      </c>
      <c r="AA101" s="60" t="e">
        <f t="shared" si="38"/>
        <v>#REF!</v>
      </c>
      <c r="AB101" s="3" t="e">
        <f t="shared" si="39"/>
        <v>#REF!</v>
      </c>
      <c r="AC101" s="8"/>
      <c r="AD101" s="9">
        <f t="shared" si="56"/>
        <v>12</v>
      </c>
      <c r="AE101" s="8">
        <v>0.23</v>
      </c>
      <c r="AF101" s="3">
        <f t="shared" si="57"/>
        <v>15.584415584415584</v>
      </c>
      <c r="AG101" s="3"/>
      <c r="AH101" s="3"/>
      <c r="AI101" s="3">
        <f t="shared" si="52"/>
        <v>15.584415584415584</v>
      </c>
      <c r="AJ101" s="1">
        <f t="shared" si="34"/>
        <v>15.58</v>
      </c>
      <c r="AK101" s="1">
        <f t="shared" si="35"/>
        <v>31.16</v>
      </c>
      <c r="AL101" s="69">
        <v>58</v>
      </c>
      <c r="AM101" s="68">
        <v>75</v>
      </c>
      <c r="AN101" s="67">
        <f t="shared" ref="AN101:AN132" si="58">AM101*M101</f>
        <v>150</v>
      </c>
      <c r="AO101" s="69"/>
      <c r="AP101" s="3">
        <f>T101-AM101</f>
        <v>0</v>
      </c>
      <c r="AQ101" s="56">
        <f t="shared" ref="AQ101:AQ132" si="59">1-AM101/6.45/AJ101</f>
        <v>0.25366450726930778</v>
      </c>
      <c r="AR101" s="1" t="s">
        <v>226</v>
      </c>
      <c r="AS101" s="3"/>
      <c r="AT101" s="3"/>
      <c r="AU101" s="3"/>
      <c r="AV101" s="3"/>
      <c r="AW101" s="3"/>
      <c r="AX101" s="3"/>
    </row>
    <row r="102" spans="1:50" s="1" customFormat="1" ht="14.25" customHeight="1" x14ac:dyDescent="0.25">
      <c r="A102" s="13" t="s">
        <v>37</v>
      </c>
      <c r="B102" s="10"/>
      <c r="C102" s="14">
        <v>1560</v>
      </c>
      <c r="D102" s="15">
        <v>1975</v>
      </c>
      <c r="E102" s="10">
        <v>734</v>
      </c>
      <c r="F102" s="12">
        <v>1349</v>
      </c>
      <c r="G102" s="17">
        <v>487</v>
      </c>
      <c r="H102" s="17">
        <v>17</v>
      </c>
      <c r="I102" s="76" t="s">
        <v>176</v>
      </c>
      <c r="J102" s="74" t="s">
        <v>177</v>
      </c>
      <c r="K102" s="25" t="s">
        <v>40</v>
      </c>
      <c r="L102" s="26">
        <v>6</v>
      </c>
      <c r="M102" s="27">
        <v>8</v>
      </c>
      <c r="N102" s="52">
        <v>1</v>
      </c>
      <c r="O102" s="29"/>
      <c r="P102" s="32"/>
      <c r="Q102" s="45"/>
      <c r="R102" s="38"/>
      <c r="S102" s="51">
        <v>5</v>
      </c>
      <c r="T102" s="31">
        <v>1</v>
      </c>
      <c r="U102" s="49">
        <v>3</v>
      </c>
      <c r="V102" s="41">
        <v>0.01</v>
      </c>
      <c r="W102" s="10" t="s">
        <v>178</v>
      </c>
      <c r="X102" s="42" t="e">
        <f>MIN(#REF!,N102,#REF!,O102,#REF!,#REF!,P102,#REF!,Q102,R102,#REF!,#REF!,#REF!,#REF!,S102,#REF!,#REF!,T102,U102,#REF!,#REF!)</f>
        <v>#REF!</v>
      </c>
      <c r="Y102" s="42" t="e">
        <f>MAX(#REF!,N102,#REF!,O102,#REF!,#REF!,P102,#REF!,Q102,R102,#REF!,#REF!,#REF!,#REF!,S102,#REF!,#REF!,T102,U102,#REF!,#REF!)</f>
        <v>#REF!</v>
      </c>
      <c r="Z102" s="8" t="e">
        <f t="shared" si="37"/>
        <v>#REF!</v>
      </c>
      <c r="AA102" s="60" t="e">
        <f t="shared" si="38"/>
        <v>#REF!</v>
      </c>
      <c r="AB102" s="3" t="e">
        <f t="shared" si="39"/>
        <v>#REF!</v>
      </c>
      <c r="AC102" s="56"/>
      <c r="AD102" s="9">
        <f t="shared" si="56"/>
        <v>0.16</v>
      </c>
      <c r="AE102" s="56"/>
      <c r="AF102" s="1">
        <v>0.25</v>
      </c>
      <c r="AI102" s="3">
        <f t="shared" si="52"/>
        <v>0.25</v>
      </c>
      <c r="AJ102" s="1">
        <f t="shared" si="34"/>
        <v>0.25</v>
      </c>
      <c r="AK102" s="1">
        <f t="shared" si="35"/>
        <v>1.5</v>
      </c>
      <c r="AL102" s="66">
        <v>91</v>
      </c>
      <c r="AM102" s="67"/>
      <c r="AN102" s="67">
        <f t="shared" si="58"/>
        <v>0</v>
      </c>
      <c r="AO102" s="66"/>
      <c r="AQ102" s="56"/>
      <c r="AR102" s="1" t="s">
        <v>226</v>
      </c>
    </row>
    <row r="103" spans="1:50" s="1" customFormat="1" ht="15" customHeight="1" x14ac:dyDescent="0.25">
      <c r="A103" s="13" t="s">
        <v>37</v>
      </c>
      <c r="B103" s="10"/>
      <c r="C103" s="14">
        <v>3426</v>
      </c>
      <c r="D103" s="15">
        <v>1980</v>
      </c>
      <c r="E103" s="10">
        <v>1500</v>
      </c>
      <c r="F103" s="12">
        <v>1354</v>
      </c>
      <c r="G103" s="17">
        <v>492</v>
      </c>
      <c r="H103" s="17">
        <v>17</v>
      </c>
      <c r="I103" s="74" t="s">
        <v>179</v>
      </c>
      <c r="J103" s="74" t="s">
        <v>59</v>
      </c>
      <c r="K103" s="25" t="s">
        <v>40</v>
      </c>
      <c r="L103" s="26">
        <v>2</v>
      </c>
      <c r="M103" s="27">
        <v>2</v>
      </c>
      <c r="N103" s="31"/>
      <c r="O103" s="29"/>
      <c r="P103" s="32"/>
      <c r="Q103" s="45"/>
      <c r="R103" s="38"/>
      <c r="S103" s="46">
        <v>5</v>
      </c>
      <c r="T103" s="31"/>
      <c r="U103" s="47"/>
      <c r="V103" s="41"/>
      <c r="W103" s="11"/>
      <c r="X103" s="42" t="e">
        <f>MIN(#REF!,N103,#REF!,O103,#REF!,#REF!,P103,#REF!,Q103,R103,#REF!,#REF!,#REF!,#REF!,S103,#REF!,#REF!,T103,U103,#REF!,#REF!)</f>
        <v>#REF!</v>
      </c>
      <c r="Y103" s="42" t="e">
        <f>MAX(#REF!,N103,#REF!,O103,#REF!,#REF!,P103,#REF!,Q103,R103,#REF!,#REF!,#REF!,#REF!,S103,#REF!,#REF!,T103,U103,#REF!,#REF!)</f>
        <v>#REF!</v>
      </c>
      <c r="Z103" s="8" t="e">
        <f t="shared" si="37"/>
        <v>#REF!</v>
      </c>
      <c r="AA103" s="60" t="e">
        <f t="shared" si="38"/>
        <v>#REF!</v>
      </c>
      <c r="AB103" s="3" t="e">
        <f t="shared" si="39"/>
        <v>#REF!</v>
      </c>
      <c r="AC103" s="56"/>
      <c r="AD103" s="9">
        <f t="shared" ref="AD103:AD108" si="60">S103/6.25/(1-AC103)</f>
        <v>0.8</v>
      </c>
      <c r="AE103" s="56">
        <v>0.25</v>
      </c>
      <c r="AF103" s="1">
        <f t="shared" ref="AF103:AF110" si="61">S103/6.25/(1-AE103)</f>
        <v>1.0666666666666667</v>
      </c>
      <c r="AI103" s="3">
        <f t="shared" si="52"/>
        <v>1.0666666666666667</v>
      </c>
      <c r="AJ103" s="1">
        <f t="shared" si="34"/>
        <v>1.07</v>
      </c>
      <c r="AK103" s="1">
        <f t="shared" si="35"/>
        <v>2.14</v>
      </c>
      <c r="AL103" s="66">
        <v>52</v>
      </c>
      <c r="AM103" s="67">
        <v>5</v>
      </c>
      <c r="AN103" s="67">
        <f t="shared" si="58"/>
        <v>10</v>
      </c>
      <c r="AO103" s="66"/>
      <c r="AP103" s="1">
        <f>S103-AM103</f>
        <v>0</v>
      </c>
      <c r="AQ103" s="56">
        <f t="shared" si="59"/>
        <v>0.27551981453307262</v>
      </c>
      <c r="AR103" s="1" t="s">
        <v>226</v>
      </c>
    </row>
    <row r="104" spans="1:50" s="1" customFormat="1" ht="12.75" customHeight="1" x14ac:dyDescent="0.25">
      <c r="A104" s="13" t="s">
        <v>37</v>
      </c>
      <c r="B104" s="10"/>
      <c r="C104" s="14">
        <v>1850</v>
      </c>
      <c r="D104" s="15">
        <v>1981</v>
      </c>
      <c r="E104" s="10">
        <v>907</v>
      </c>
      <c r="F104" s="12">
        <v>1355</v>
      </c>
      <c r="G104" s="17">
        <v>493</v>
      </c>
      <c r="H104" s="17">
        <v>17</v>
      </c>
      <c r="I104" s="74" t="s">
        <v>180</v>
      </c>
      <c r="J104" s="74" t="s">
        <v>181</v>
      </c>
      <c r="K104" s="25" t="s">
        <v>40</v>
      </c>
      <c r="L104" s="26">
        <v>2</v>
      </c>
      <c r="M104" s="27">
        <v>2</v>
      </c>
      <c r="N104" s="31">
        <v>1</v>
      </c>
      <c r="O104" s="29"/>
      <c r="P104" s="32"/>
      <c r="Q104" s="45"/>
      <c r="R104" s="38"/>
      <c r="S104" s="51">
        <v>5</v>
      </c>
      <c r="T104" s="52">
        <v>1</v>
      </c>
      <c r="U104" s="49">
        <v>3</v>
      </c>
      <c r="V104" s="41">
        <v>1E-3</v>
      </c>
      <c r="W104" s="10" t="s">
        <v>182</v>
      </c>
      <c r="X104" s="42" t="e">
        <f>MIN(#REF!,N104,#REF!,O104,#REF!,#REF!,P104,#REF!,Q104,R104,#REF!,#REF!,#REF!,#REF!,S104,#REF!,#REF!,T104,U104,#REF!,#REF!)</f>
        <v>#REF!</v>
      </c>
      <c r="Y104" s="42" t="e">
        <f>MAX(#REF!,N104,#REF!,O104,#REF!,#REF!,P104,#REF!,Q104,R104,#REF!,#REF!,#REF!,#REF!,S104,#REF!,#REF!,T104,U104,#REF!,#REF!)</f>
        <v>#REF!</v>
      </c>
      <c r="Z104" s="8" t="e">
        <f t="shared" si="37"/>
        <v>#REF!</v>
      </c>
      <c r="AA104" s="60" t="e">
        <f t="shared" si="38"/>
        <v>#REF!</v>
      </c>
      <c r="AB104" s="3" t="e">
        <f t="shared" si="39"/>
        <v>#REF!</v>
      </c>
      <c r="AC104" s="56"/>
      <c r="AD104" s="9">
        <f t="shared" ref="AD104:AD106" si="62">T104/6.25/(1-AC104)</f>
        <v>0.16</v>
      </c>
      <c r="AE104" s="56"/>
      <c r="AF104" s="1">
        <v>0.25</v>
      </c>
      <c r="AI104" s="3">
        <f t="shared" si="52"/>
        <v>0.25</v>
      </c>
      <c r="AJ104" s="1">
        <f t="shared" si="34"/>
        <v>0.25</v>
      </c>
      <c r="AK104" s="1">
        <f t="shared" si="35"/>
        <v>0.5</v>
      </c>
      <c r="AL104" s="66">
        <v>91</v>
      </c>
      <c r="AM104" s="67"/>
      <c r="AN104" s="67">
        <f t="shared" si="58"/>
        <v>0</v>
      </c>
      <c r="AO104" s="66"/>
      <c r="AP104" s="3"/>
      <c r="AQ104" s="56"/>
      <c r="AR104" s="1" t="s">
        <v>226</v>
      </c>
    </row>
    <row r="105" spans="1:50" s="1" customFormat="1" ht="15" customHeight="1" x14ac:dyDescent="0.25">
      <c r="A105" s="13" t="s">
        <v>37</v>
      </c>
      <c r="B105" s="10"/>
      <c r="C105" s="18">
        <v>4255</v>
      </c>
      <c r="D105" s="15">
        <v>1993</v>
      </c>
      <c r="E105" s="10">
        <v>1776</v>
      </c>
      <c r="F105" s="12">
        <v>1367</v>
      </c>
      <c r="G105" s="17">
        <v>505</v>
      </c>
      <c r="H105" s="17">
        <v>17</v>
      </c>
      <c r="I105" s="74" t="s">
        <v>183</v>
      </c>
      <c r="J105" s="74" t="s">
        <v>101</v>
      </c>
      <c r="K105" s="25" t="s">
        <v>40</v>
      </c>
      <c r="L105" s="26">
        <v>1</v>
      </c>
      <c r="M105" s="27">
        <v>1</v>
      </c>
      <c r="N105" s="31">
        <v>25</v>
      </c>
      <c r="O105" s="29"/>
      <c r="P105" s="32"/>
      <c r="Q105" s="45"/>
      <c r="R105" s="38"/>
      <c r="S105" s="51">
        <v>45</v>
      </c>
      <c r="T105" s="52">
        <v>25</v>
      </c>
      <c r="U105" s="49">
        <v>36</v>
      </c>
      <c r="V105" s="41"/>
      <c r="W105" s="11"/>
      <c r="X105" s="42" t="e">
        <f>MIN(#REF!,N105,#REF!,O105,#REF!,#REF!,P105,#REF!,Q105,R105,#REF!,#REF!,#REF!,#REF!,S105,#REF!,#REF!,T105,U105,#REF!,#REF!)</f>
        <v>#REF!</v>
      </c>
      <c r="Y105" s="42" t="e">
        <f>MAX(#REF!,N105,#REF!,O105,#REF!,#REF!,P105,#REF!,Q105,R105,#REF!,#REF!,#REF!,#REF!,S105,#REF!,#REF!,T105,U105,#REF!,#REF!)</f>
        <v>#REF!</v>
      </c>
      <c r="Z105" s="8" t="e">
        <f t="shared" si="37"/>
        <v>#REF!</v>
      </c>
      <c r="AA105" s="60" t="e">
        <f t="shared" si="38"/>
        <v>#REF!</v>
      </c>
      <c r="AB105" s="3" t="e">
        <f t="shared" si="39"/>
        <v>#REF!</v>
      </c>
      <c r="AC105" s="8"/>
      <c r="AD105" s="9">
        <f t="shared" si="62"/>
        <v>4</v>
      </c>
      <c r="AE105" s="8">
        <v>0.23</v>
      </c>
      <c r="AF105" s="3">
        <f t="shared" si="57"/>
        <v>5.1948051948051948</v>
      </c>
      <c r="AG105" s="3"/>
      <c r="AH105" s="3"/>
      <c r="AI105" s="3">
        <f t="shared" si="52"/>
        <v>5.1948051948051948</v>
      </c>
      <c r="AJ105" s="1">
        <f t="shared" si="34"/>
        <v>5.19</v>
      </c>
      <c r="AK105" s="1">
        <f t="shared" si="35"/>
        <v>5.19</v>
      </c>
      <c r="AL105" s="69">
        <v>58</v>
      </c>
      <c r="AM105" s="68">
        <v>25</v>
      </c>
      <c r="AN105" s="67">
        <f t="shared" si="58"/>
        <v>25</v>
      </c>
      <c r="AO105" s="69"/>
      <c r="AP105" s="3">
        <f>T105-AM105</f>
        <v>0</v>
      </c>
      <c r="AQ105" s="56">
        <f t="shared" si="59"/>
        <v>0.25318516527012302</v>
      </c>
      <c r="AR105" s="1" t="s">
        <v>226</v>
      </c>
      <c r="AS105" s="3"/>
      <c r="AT105" s="3"/>
      <c r="AU105" s="3"/>
      <c r="AV105" s="3"/>
      <c r="AW105" s="3"/>
      <c r="AX105" s="3"/>
    </row>
    <row r="106" spans="1:50" s="1" customFormat="1" ht="12.75" customHeight="1" x14ac:dyDescent="0.25">
      <c r="A106" s="13" t="s">
        <v>37</v>
      </c>
      <c r="B106" s="10"/>
      <c r="C106" s="18">
        <v>4251</v>
      </c>
      <c r="D106" s="15">
        <v>1994</v>
      </c>
      <c r="E106" s="10">
        <v>1772</v>
      </c>
      <c r="F106" s="12">
        <v>1368</v>
      </c>
      <c r="G106" s="17">
        <v>506</v>
      </c>
      <c r="H106" s="17">
        <v>17</v>
      </c>
      <c r="I106" s="74" t="s">
        <v>184</v>
      </c>
      <c r="J106" s="74" t="s">
        <v>185</v>
      </c>
      <c r="K106" s="25" t="s">
        <v>40</v>
      </c>
      <c r="L106" s="26">
        <v>1</v>
      </c>
      <c r="M106" s="27">
        <v>1</v>
      </c>
      <c r="N106" s="31">
        <v>25</v>
      </c>
      <c r="O106" s="29"/>
      <c r="P106" s="32"/>
      <c r="Q106" s="45">
        <v>75</v>
      </c>
      <c r="R106" s="38"/>
      <c r="S106" s="51">
        <v>45</v>
      </c>
      <c r="T106" s="52">
        <v>25</v>
      </c>
      <c r="U106" s="49">
        <v>42</v>
      </c>
      <c r="V106" s="41"/>
      <c r="W106" s="11"/>
      <c r="X106" s="42" t="e">
        <f>MIN(#REF!,N106,#REF!,O106,#REF!,#REF!,P106,#REF!,Q106,R106,#REF!,#REF!,#REF!,#REF!,S106,#REF!,#REF!,T106,U106,#REF!,#REF!)</f>
        <v>#REF!</v>
      </c>
      <c r="Y106" s="42" t="e">
        <f>MAX(#REF!,N106,#REF!,O106,#REF!,#REF!,P106,#REF!,Q106,R106,#REF!,#REF!,#REF!,#REF!,S106,#REF!,#REF!,T106,U106,#REF!,#REF!)</f>
        <v>#REF!</v>
      </c>
      <c r="Z106" s="8" t="e">
        <f t="shared" si="37"/>
        <v>#REF!</v>
      </c>
      <c r="AA106" s="60" t="e">
        <f t="shared" si="38"/>
        <v>#REF!</v>
      </c>
      <c r="AB106" s="3" t="e">
        <f t="shared" si="39"/>
        <v>#REF!</v>
      </c>
      <c r="AC106" s="8"/>
      <c r="AD106" s="9">
        <f t="shared" si="62"/>
        <v>4</v>
      </c>
      <c r="AE106" s="8">
        <v>0.23</v>
      </c>
      <c r="AF106" s="3">
        <f t="shared" si="57"/>
        <v>5.1948051948051948</v>
      </c>
      <c r="AG106" s="3"/>
      <c r="AH106" s="3"/>
      <c r="AI106" s="3">
        <f t="shared" si="52"/>
        <v>5.1948051948051948</v>
      </c>
      <c r="AJ106" s="1">
        <f t="shared" si="34"/>
        <v>5.19</v>
      </c>
      <c r="AK106" s="1">
        <f t="shared" si="35"/>
        <v>5.19</v>
      </c>
      <c r="AL106" s="69">
        <v>58</v>
      </c>
      <c r="AM106" s="68">
        <v>25</v>
      </c>
      <c r="AN106" s="67">
        <f t="shared" si="58"/>
        <v>25</v>
      </c>
      <c r="AO106" s="69"/>
      <c r="AP106" s="3">
        <f>T106-AM106</f>
        <v>0</v>
      </c>
      <c r="AQ106" s="56">
        <f t="shared" si="59"/>
        <v>0.25318516527012302</v>
      </c>
      <c r="AR106" s="1" t="s">
        <v>226</v>
      </c>
      <c r="AS106" s="3"/>
      <c r="AT106" s="3"/>
      <c r="AU106" s="3"/>
      <c r="AV106" s="3"/>
      <c r="AW106" s="3"/>
      <c r="AX106" s="3"/>
    </row>
    <row r="107" spans="1:50" s="1" customFormat="1" ht="12.75" customHeight="1" x14ac:dyDescent="0.25">
      <c r="A107" s="13" t="s">
        <v>37</v>
      </c>
      <c r="B107" s="10"/>
      <c r="C107" s="14">
        <v>6530</v>
      </c>
      <c r="D107" s="15">
        <v>2469</v>
      </c>
      <c r="E107" s="10">
        <v>2971</v>
      </c>
      <c r="F107" s="12">
        <v>1843</v>
      </c>
      <c r="G107" s="16">
        <v>981</v>
      </c>
      <c r="H107" s="17">
        <v>17</v>
      </c>
      <c r="I107" s="74" t="s">
        <v>186</v>
      </c>
      <c r="J107" s="74" t="s">
        <v>187</v>
      </c>
      <c r="K107" s="25" t="s">
        <v>40</v>
      </c>
      <c r="L107" s="26">
        <v>5</v>
      </c>
      <c r="M107" s="27">
        <v>3</v>
      </c>
      <c r="N107" s="31"/>
      <c r="O107" s="29"/>
      <c r="P107" s="32"/>
      <c r="Q107" s="45"/>
      <c r="R107" s="38"/>
      <c r="S107" s="46">
        <v>85</v>
      </c>
      <c r="T107" s="31"/>
      <c r="U107" s="47"/>
      <c r="V107" s="41"/>
      <c r="W107" s="11"/>
      <c r="X107" s="42" t="e">
        <f>MIN(#REF!,N107,#REF!,O107,#REF!,#REF!,P107,#REF!,Q107,R107,#REF!,#REF!,#REF!,#REF!,S107,#REF!,#REF!,T107,U107,#REF!,#REF!)</f>
        <v>#REF!</v>
      </c>
      <c r="Y107" s="42" t="e">
        <f>MAX(#REF!,N107,#REF!,O107,#REF!,#REF!,P107,#REF!,Q107,R107,#REF!,#REF!,#REF!,#REF!,S107,#REF!,#REF!,T107,U107,#REF!,#REF!)</f>
        <v>#REF!</v>
      </c>
      <c r="Z107" s="8" t="e">
        <f t="shared" si="37"/>
        <v>#REF!</v>
      </c>
      <c r="AA107" s="60" t="e">
        <f t="shared" si="38"/>
        <v>#REF!</v>
      </c>
      <c r="AB107" s="3" t="e">
        <f t="shared" si="39"/>
        <v>#REF!</v>
      </c>
      <c r="AC107" s="8"/>
      <c r="AD107" s="9">
        <f t="shared" si="60"/>
        <v>13.6</v>
      </c>
      <c r="AE107" s="8">
        <v>0.25</v>
      </c>
      <c r="AF107" s="3">
        <f t="shared" si="61"/>
        <v>18.133333333333333</v>
      </c>
      <c r="AG107" s="3"/>
      <c r="AH107" s="3"/>
      <c r="AI107" s="3">
        <f t="shared" si="52"/>
        <v>18.133333333333333</v>
      </c>
      <c r="AJ107" s="1">
        <f t="shared" si="34"/>
        <v>18.13</v>
      </c>
      <c r="AK107" s="1">
        <f t="shared" si="35"/>
        <v>90.649999999999991</v>
      </c>
      <c r="AL107" s="66">
        <v>52</v>
      </c>
      <c r="AM107" s="68">
        <v>85</v>
      </c>
      <c r="AN107" s="67">
        <f t="shared" si="58"/>
        <v>255</v>
      </c>
      <c r="AO107" s="69"/>
      <c r="AP107" s="1">
        <f>S107-AM107</f>
        <v>0</v>
      </c>
      <c r="AQ107" s="56">
        <f t="shared" si="59"/>
        <v>0.27312219671023652</v>
      </c>
      <c r="AR107" s="1" t="s">
        <v>226</v>
      </c>
      <c r="AS107" s="3"/>
      <c r="AT107" s="3"/>
      <c r="AU107" s="3"/>
      <c r="AV107" s="3"/>
      <c r="AW107" s="3"/>
      <c r="AX107" s="3"/>
    </row>
    <row r="108" spans="1:50" s="1" customFormat="1" ht="12.75" customHeight="1" x14ac:dyDescent="0.25">
      <c r="A108" s="13" t="s">
        <v>37</v>
      </c>
      <c r="B108" s="10"/>
      <c r="C108" s="18">
        <v>6529</v>
      </c>
      <c r="D108" s="15">
        <v>2470</v>
      </c>
      <c r="E108" s="10">
        <v>2970</v>
      </c>
      <c r="F108" s="12">
        <v>1844</v>
      </c>
      <c r="G108" s="16">
        <v>982</v>
      </c>
      <c r="H108" s="17">
        <v>17</v>
      </c>
      <c r="I108" s="74" t="s">
        <v>188</v>
      </c>
      <c r="J108" s="74" t="s">
        <v>187</v>
      </c>
      <c r="K108" s="25" t="s">
        <v>40</v>
      </c>
      <c r="L108" s="26">
        <v>5</v>
      </c>
      <c r="M108" s="27">
        <v>3</v>
      </c>
      <c r="N108" s="31"/>
      <c r="O108" s="29"/>
      <c r="P108" s="32"/>
      <c r="Q108" s="45"/>
      <c r="R108" s="38"/>
      <c r="S108" s="46">
        <v>85</v>
      </c>
      <c r="T108" s="31"/>
      <c r="U108" s="47"/>
      <c r="V108" s="41"/>
      <c r="W108" s="11"/>
      <c r="X108" s="42" t="e">
        <f>MIN(#REF!,N108,#REF!,O108,#REF!,#REF!,P108,#REF!,Q108,R108,#REF!,#REF!,#REF!,#REF!,S108,#REF!,#REF!,T108,U108,#REF!,#REF!)</f>
        <v>#REF!</v>
      </c>
      <c r="Y108" s="42" t="e">
        <f>MAX(#REF!,N108,#REF!,O108,#REF!,#REF!,P108,#REF!,Q108,R108,#REF!,#REF!,#REF!,#REF!,S108,#REF!,#REF!,T108,U108,#REF!,#REF!)</f>
        <v>#REF!</v>
      </c>
      <c r="Z108" s="8" t="e">
        <f t="shared" si="37"/>
        <v>#REF!</v>
      </c>
      <c r="AA108" s="60" t="e">
        <f t="shared" si="38"/>
        <v>#REF!</v>
      </c>
      <c r="AB108" s="3" t="e">
        <f t="shared" si="39"/>
        <v>#REF!</v>
      </c>
      <c r="AC108" s="8"/>
      <c r="AD108" s="9">
        <f t="shared" si="60"/>
        <v>13.6</v>
      </c>
      <c r="AE108" s="8">
        <v>0.25</v>
      </c>
      <c r="AF108" s="3">
        <f t="shared" si="61"/>
        <v>18.133333333333333</v>
      </c>
      <c r="AG108" s="3"/>
      <c r="AH108" s="3"/>
      <c r="AI108" s="3">
        <f t="shared" si="52"/>
        <v>18.133333333333333</v>
      </c>
      <c r="AJ108" s="1">
        <f t="shared" si="34"/>
        <v>18.13</v>
      </c>
      <c r="AK108" s="1">
        <f t="shared" si="35"/>
        <v>90.649999999999991</v>
      </c>
      <c r="AL108" s="66">
        <v>52</v>
      </c>
      <c r="AM108" s="68">
        <v>85</v>
      </c>
      <c r="AN108" s="67">
        <f t="shared" si="58"/>
        <v>255</v>
      </c>
      <c r="AO108" s="69"/>
      <c r="AP108" s="1">
        <f>S108-AM108</f>
        <v>0</v>
      </c>
      <c r="AQ108" s="56">
        <f t="shared" si="59"/>
        <v>0.27312219671023652</v>
      </c>
      <c r="AR108" s="1" t="s">
        <v>226</v>
      </c>
      <c r="AS108" s="3"/>
      <c r="AT108" s="3"/>
      <c r="AU108" s="3"/>
      <c r="AV108" s="3"/>
      <c r="AW108" s="3"/>
      <c r="AX108" s="3"/>
    </row>
    <row r="109" spans="1:50" s="1" customFormat="1" ht="12.75" customHeight="1" x14ac:dyDescent="0.25">
      <c r="A109" s="13" t="s">
        <v>37</v>
      </c>
      <c r="B109" s="10"/>
      <c r="C109" s="18">
        <v>3573</v>
      </c>
      <c r="D109" s="15">
        <v>2477</v>
      </c>
      <c r="E109" s="10">
        <v>1551</v>
      </c>
      <c r="F109" s="12">
        <v>1851</v>
      </c>
      <c r="G109" s="17">
        <v>989</v>
      </c>
      <c r="H109" s="17">
        <v>17</v>
      </c>
      <c r="I109" s="74" t="s">
        <v>189</v>
      </c>
      <c r="J109" s="74" t="s">
        <v>44</v>
      </c>
      <c r="K109" s="25" t="s">
        <v>40</v>
      </c>
      <c r="L109" s="26">
        <v>1</v>
      </c>
      <c r="M109" s="27">
        <v>1</v>
      </c>
      <c r="N109" s="31">
        <v>40</v>
      </c>
      <c r="O109" s="29"/>
      <c r="P109" s="32"/>
      <c r="Q109" s="45"/>
      <c r="R109" s="38"/>
      <c r="S109" s="46">
        <v>65</v>
      </c>
      <c r="T109" s="31">
        <v>40</v>
      </c>
      <c r="U109" s="47"/>
      <c r="V109" s="41"/>
      <c r="W109" s="11"/>
      <c r="X109" s="42" t="e">
        <f>MIN(#REF!,N109,#REF!,O109,#REF!,#REF!,P109,#REF!,Q109,R109,#REF!,#REF!,#REF!,#REF!,S109,#REF!,#REF!,T109,U109,#REF!,#REF!)</f>
        <v>#REF!</v>
      </c>
      <c r="Y109" s="42" t="e">
        <f>MAX(#REF!,N109,#REF!,O109,#REF!,#REF!,P109,#REF!,Q109,R109,#REF!,#REF!,#REF!,#REF!,S109,#REF!,#REF!,T109,U109,#REF!,#REF!)</f>
        <v>#REF!</v>
      </c>
      <c r="Z109" s="8" t="e">
        <f t="shared" si="37"/>
        <v>#REF!</v>
      </c>
      <c r="AA109" s="60" t="e">
        <f t="shared" si="38"/>
        <v>#REF!</v>
      </c>
      <c r="AB109" s="3" t="e">
        <f t="shared" si="39"/>
        <v>#REF!</v>
      </c>
      <c r="AC109" s="56"/>
      <c r="AD109" s="9">
        <f>N109/6.25/(1-AC109)</f>
        <v>6.4</v>
      </c>
      <c r="AE109" s="56">
        <v>0.25</v>
      </c>
      <c r="AF109" s="1">
        <f t="shared" si="61"/>
        <v>13.866666666666667</v>
      </c>
      <c r="AI109" s="3">
        <f t="shared" si="52"/>
        <v>13.866666666666667</v>
      </c>
      <c r="AJ109" s="1">
        <f t="shared" si="34"/>
        <v>13.87</v>
      </c>
      <c r="AK109" s="1">
        <f t="shared" si="35"/>
        <v>13.87</v>
      </c>
      <c r="AL109" s="66">
        <v>52</v>
      </c>
      <c r="AM109" s="67">
        <v>65</v>
      </c>
      <c r="AN109" s="67">
        <f t="shared" si="58"/>
        <v>65</v>
      </c>
      <c r="AO109" s="66"/>
      <c r="AP109" s="1">
        <f>S109-AM109</f>
        <v>0</v>
      </c>
      <c r="AQ109" s="56">
        <f t="shared" si="59"/>
        <v>0.27343047009048582</v>
      </c>
      <c r="AR109" s="1" t="s">
        <v>226</v>
      </c>
    </row>
    <row r="110" spans="1:50" s="1" customFormat="1" ht="12.75" customHeight="1" x14ac:dyDescent="0.25">
      <c r="A110" s="13" t="s">
        <v>37</v>
      </c>
      <c r="B110" s="10"/>
      <c r="C110" s="18">
        <v>3511</v>
      </c>
      <c r="D110" s="15">
        <v>2492</v>
      </c>
      <c r="E110" s="10">
        <v>1540</v>
      </c>
      <c r="F110" s="12">
        <v>1866</v>
      </c>
      <c r="G110" s="17">
        <v>1004</v>
      </c>
      <c r="H110" s="17">
        <v>17</v>
      </c>
      <c r="I110" s="74" t="s">
        <v>190</v>
      </c>
      <c r="J110" s="74" t="s">
        <v>191</v>
      </c>
      <c r="K110" s="25" t="s">
        <v>40</v>
      </c>
      <c r="L110" s="26">
        <v>1</v>
      </c>
      <c r="M110" s="27">
        <v>1</v>
      </c>
      <c r="N110" s="28"/>
      <c r="O110" s="29"/>
      <c r="P110" s="30"/>
      <c r="Q110" s="38"/>
      <c r="R110" s="38"/>
      <c r="S110" s="39">
        <v>18</v>
      </c>
      <c r="T110" s="28"/>
      <c r="U110" s="40"/>
      <c r="V110" s="41"/>
      <c r="W110" s="11"/>
      <c r="X110" s="42" t="e">
        <f>MIN(#REF!,N110,#REF!,O110,#REF!,#REF!,P110,#REF!,Q110,R110,#REF!,#REF!,#REF!,#REF!,S110,#REF!,#REF!,T110,U110,#REF!,#REF!)</f>
        <v>#REF!</v>
      </c>
      <c r="Y110" s="42" t="e">
        <f>MAX(#REF!,N110,#REF!,O110,#REF!,#REF!,P110,#REF!,Q110,R110,#REF!,#REF!,#REF!,#REF!,S110,#REF!,#REF!,T110,U110,#REF!,#REF!)</f>
        <v>#REF!</v>
      </c>
      <c r="Z110" s="8" t="e">
        <f t="shared" si="37"/>
        <v>#REF!</v>
      </c>
      <c r="AA110" s="60" t="e">
        <f t="shared" si="38"/>
        <v>#REF!</v>
      </c>
      <c r="AB110" s="3" t="e">
        <f t="shared" si="39"/>
        <v>#REF!</v>
      </c>
      <c r="AC110" s="56">
        <v>0.28000000000000003</v>
      </c>
      <c r="AD110" s="9">
        <f>S110/6.25/(1-AC110)</f>
        <v>4</v>
      </c>
      <c r="AE110" s="56">
        <v>0.25</v>
      </c>
      <c r="AF110" s="1">
        <f t="shared" si="61"/>
        <v>3.84</v>
      </c>
      <c r="AI110" s="3">
        <f t="shared" si="52"/>
        <v>3.84</v>
      </c>
      <c r="AJ110" s="1">
        <f t="shared" si="34"/>
        <v>3.84</v>
      </c>
      <c r="AK110" s="1">
        <f t="shared" si="35"/>
        <v>3.84</v>
      </c>
      <c r="AL110" s="66">
        <v>52</v>
      </c>
      <c r="AM110" s="67">
        <v>18</v>
      </c>
      <c r="AN110" s="67">
        <f t="shared" si="58"/>
        <v>18</v>
      </c>
      <c r="AO110" s="66"/>
      <c r="AP110" s="1">
        <f>S110-AM110</f>
        <v>0</v>
      </c>
      <c r="AQ110" s="56">
        <f t="shared" si="59"/>
        <v>0.2732558139534883</v>
      </c>
      <c r="AR110" s="1" t="s">
        <v>226</v>
      </c>
    </row>
    <row r="111" spans="1:50" s="1" customFormat="1" ht="25.5" customHeight="1" x14ac:dyDescent="0.25">
      <c r="A111" s="13" t="s">
        <v>37</v>
      </c>
      <c r="B111" s="10"/>
      <c r="C111" s="18">
        <v>3655</v>
      </c>
      <c r="D111" s="15">
        <v>2501</v>
      </c>
      <c r="E111" s="10">
        <v>1571</v>
      </c>
      <c r="F111" s="12">
        <v>1875</v>
      </c>
      <c r="G111" s="17">
        <v>1013</v>
      </c>
      <c r="H111" s="17">
        <v>17</v>
      </c>
      <c r="I111" s="74" t="s">
        <v>192</v>
      </c>
      <c r="J111" s="74" t="s">
        <v>193</v>
      </c>
      <c r="K111" s="25" t="s">
        <v>40</v>
      </c>
      <c r="L111" s="26">
        <v>5</v>
      </c>
      <c r="M111" s="27">
        <v>5</v>
      </c>
      <c r="N111" s="28">
        <v>5</v>
      </c>
      <c r="O111" s="29"/>
      <c r="P111" s="30"/>
      <c r="Q111" s="38"/>
      <c r="R111" s="38"/>
      <c r="S111" s="43">
        <v>8</v>
      </c>
      <c r="T111" s="33">
        <v>5</v>
      </c>
      <c r="U111" s="40">
        <v>5</v>
      </c>
      <c r="V111" s="41"/>
      <c r="W111" s="11"/>
      <c r="X111" s="42" t="e">
        <f>MIN(#REF!,N111,#REF!,O111,#REF!,#REF!,P111,#REF!,Q111,R111,#REF!,#REF!,#REF!,#REF!,S111,#REF!,#REF!,T111,U111,#REF!,#REF!)</f>
        <v>#REF!</v>
      </c>
      <c r="Y111" s="42" t="e">
        <f>MAX(#REF!,N111,#REF!,O111,#REF!,#REF!,P111,#REF!,Q111,R111,#REF!,#REF!,#REF!,#REF!,S111,#REF!,#REF!,T111,U111,#REF!,#REF!)</f>
        <v>#REF!</v>
      </c>
      <c r="Z111" s="8" t="e">
        <f t="shared" si="37"/>
        <v>#REF!</v>
      </c>
      <c r="AA111" s="60" t="e">
        <f t="shared" si="38"/>
        <v>#REF!</v>
      </c>
      <c r="AB111" s="3" t="e">
        <f t="shared" si="39"/>
        <v>#REF!</v>
      </c>
      <c r="AC111" s="56">
        <v>0.25</v>
      </c>
      <c r="AD111" s="9">
        <f>T111/6.25/(1-AC111)</f>
        <v>1.0666666666666667</v>
      </c>
      <c r="AE111" s="56">
        <v>0.23</v>
      </c>
      <c r="AF111" s="1">
        <f>T111/6.25/(1-AE111)</f>
        <v>1.0389610389610391</v>
      </c>
      <c r="AI111" s="3">
        <f t="shared" si="52"/>
        <v>1.0389610389610391</v>
      </c>
      <c r="AJ111" s="1">
        <f t="shared" si="34"/>
        <v>1.04</v>
      </c>
      <c r="AK111" s="1">
        <f t="shared" si="35"/>
        <v>5.2</v>
      </c>
      <c r="AL111" s="69">
        <v>58</v>
      </c>
      <c r="AM111" s="67">
        <v>5</v>
      </c>
      <c r="AN111" s="67">
        <f t="shared" si="58"/>
        <v>25</v>
      </c>
      <c r="AO111" s="66"/>
      <c r="AP111" s="3">
        <f>T111-AM111</f>
        <v>0</v>
      </c>
      <c r="AQ111" s="56">
        <f t="shared" si="59"/>
        <v>0.25462134764460354</v>
      </c>
      <c r="AR111" s="1" t="s">
        <v>226</v>
      </c>
    </row>
    <row r="112" spans="1:50" s="1" customFormat="1" ht="15" customHeight="1" x14ac:dyDescent="0.25">
      <c r="A112" s="13" t="s">
        <v>37</v>
      </c>
      <c r="B112" s="10"/>
      <c r="C112" s="18">
        <v>1133</v>
      </c>
      <c r="D112" s="15">
        <v>2510</v>
      </c>
      <c r="E112" s="10">
        <v>519</v>
      </c>
      <c r="F112" s="12">
        <v>1884</v>
      </c>
      <c r="G112" s="16">
        <v>1022</v>
      </c>
      <c r="H112" s="17">
        <v>17</v>
      </c>
      <c r="I112" s="74" t="s">
        <v>194</v>
      </c>
      <c r="J112" s="74" t="s">
        <v>195</v>
      </c>
      <c r="K112" s="25" t="s">
        <v>40</v>
      </c>
      <c r="L112" s="26">
        <v>6</v>
      </c>
      <c r="M112" s="27">
        <v>4</v>
      </c>
      <c r="N112" s="28"/>
      <c r="O112" s="29"/>
      <c r="P112" s="30"/>
      <c r="Q112" s="38"/>
      <c r="R112" s="38"/>
      <c r="S112" s="43">
        <v>1</v>
      </c>
      <c r="T112" s="28"/>
      <c r="U112" s="40">
        <v>3</v>
      </c>
      <c r="V112" s="41"/>
      <c r="W112" s="11"/>
      <c r="X112" s="42" t="e">
        <f>MIN(#REF!,N112,#REF!,O112,#REF!,#REF!,P112,#REF!,Q112,R112,#REF!,#REF!,#REF!,#REF!,S112,#REF!,#REF!,T112,U112,#REF!,#REF!)</f>
        <v>#REF!</v>
      </c>
      <c r="Y112" s="42" t="e">
        <f>MAX(#REF!,N112,#REF!,O112,#REF!,#REF!,P112,#REF!,Q112,R112,#REF!,#REF!,#REF!,#REF!,S112,#REF!,#REF!,T112,U112,#REF!,#REF!)</f>
        <v>#REF!</v>
      </c>
      <c r="Z112" s="8" t="e">
        <f t="shared" si="37"/>
        <v>#REF!</v>
      </c>
      <c r="AA112" s="60" t="e">
        <f t="shared" si="38"/>
        <v>#REF!</v>
      </c>
      <c r="AB112" s="3" t="e">
        <f t="shared" si="39"/>
        <v>#REF!</v>
      </c>
      <c r="AC112" s="56"/>
      <c r="AD112" s="63">
        <v>0.19</v>
      </c>
      <c r="AE112" s="56"/>
      <c r="AI112" s="9">
        <f>AD112</f>
        <v>0.19</v>
      </c>
      <c r="AJ112" s="1">
        <f t="shared" si="34"/>
        <v>0.19</v>
      </c>
      <c r="AK112" s="1">
        <f t="shared" si="35"/>
        <v>1.1400000000000001</v>
      </c>
      <c r="AL112" s="66" t="s">
        <v>128</v>
      </c>
      <c r="AM112" s="67"/>
      <c r="AN112" s="67">
        <f t="shared" si="58"/>
        <v>0</v>
      </c>
      <c r="AO112" s="66"/>
      <c r="AQ112" s="56"/>
      <c r="AR112" s="1" t="s">
        <v>226</v>
      </c>
    </row>
    <row r="113" spans="1:50" s="1" customFormat="1" ht="15" customHeight="1" x14ac:dyDescent="0.25">
      <c r="A113" s="13" t="s">
        <v>37</v>
      </c>
      <c r="B113" s="10"/>
      <c r="C113" s="18">
        <v>4775</v>
      </c>
      <c r="D113" s="15">
        <v>2517</v>
      </c>
      <c r="E113" s="10">
        <v>2257</v>
      </c>
      <c r="F113" s="12">
        <v>1891</v>
      </c>
      <c r="G113" s="17">
        <v>1029</v>
      </c>
      <c r="H113" s="17">
        <v>17</v>
      </c>
      <c r="I113" s="74" t="s">
        <v>196</v>
      </c>
      <c r="J113" s="74" t="s">
        <v>197</v>
      </c>
      <c r="K113" s="25" t="s">
        <v>40</v>
      </c>
      <c r="L113" s="26">
        <v>1</v>
      </c>
      <c r="M113" s="27">
        <v>1</v>
      </c>
      <c r="N113" s="28"/>
      <c r="O113" s="29"/>
      <c r="P113" s="30"/>
      <c r="Q113" s="54">
        <v>378</v>
      </c>
      <c r="R113" s="38"/>
      <c r="S113" s="43">
        <v>450</v>
      </c>
      <c r="T113" s="28"/>
      <c r="U113" s="40">
        <v>380</v>
      </c>
      <c r="V113" s="41"/>
      <c r="W113" s="11"/>
      <c r="X113" s="42" t="e">
        <f>MIN(#REF!,N113,#REF!,O113,#REF!,#REF!,P113,#REF!,Q113,R113,#REF!,#REF!,#REF!,#REF!,S113,#REF!,#REF!,T113,U113,#REF!,#REF!)</f>
        <v>#REF!</v>
      </c>
      <c r="Y113" s="42" t="e">
        <f>MAX(#REF!,N113,#REF!,O113,#REF!,#REF!,P113,#REF!,Q113,R113,#REF!,#REF!,#REF!,#REF!,S113,#REF!,#REF!,T113,U113,#REF!,#REF!)</f>
        <v>#REF!</v>
      </c>
      <c r="Z113" s="8" t="e">
        <f t="shared" si="37"/>
        <v>#REF!</v>
      </c>
      <c r="AA113" s="60" t="e">
        <f t="shared" si="38"/>
        <v>#REF!</v>
      </c>
      <c r="AB113" s="3" t="e">
        <f t="shared" si="39"/>
        <v>#REF!</v>
      </c>
      <c r="AC113" s="8">
        <v>0.25</v>
      </c>
      <c r="AD113" s="62">
        <f>Q113/6.25/(1-AC113)</f>
        <v>80.64</v>
      </c>
      <c r="AE113" s="8">
        <v>0.3</v>
      </c>
      <c r="AF113" s="3">
        <f>Q113/6.25/(1-AE113)</f>
        <v>86.4</v>
      </c>
      <c r="AG113" s="3"/>
      <c r="AH113" s="3"/>
      <c r="AI113" s="3">
        <f t="shared" ref="AI113:AI132" si="63">AF113</f>
        <v>86.4</v>
      </c>
      <c r="AJ113" s="1">
        <f t="shared" si="34"/>
        <v>86.4</v>
      </c>
      <c r="AK113" s="1">
        <f t="shared" si="35"/>
        <v>86.4</v>
      </c>
      <c r="AL113" s="69">
        <v>43</v>
      </c>
      <c r="AM113" s="68">
        <v>378</v>
      </c>
      <c r="AN113" s="67">
        <f t="shared" si="58"/>
        <v>378</v>
      </c>
      <c r="AO113" s="69"/>
      <c r="AP113" s="3">
        <f>Q113-AM113</f>
        <v>0</v>
      </c>
      <c r="AQ113" s="56">
        <f t="shared" si="59"/>
        <v>0.32170542635658927</v>
      </c>
      <c r="AR113" s="1" t="s">
        <v>226</v>
      </c>
      <c r="AS113" s="3"/>
      <c r="AT113" s="3"/>
      <c r="AU113" s="3"/>
      <c r="AV113" s="3"/>
      <c r="AW113" s="3"/>
      <c r="AX113" s="3"/>
    </row>
    <row r="114" spans="1:50" s="1" customFormat="1" ht="15" customHeight="1" x14ac:dyDescent="0.25">
      <c r="A114" s="13" t="s">
        <v>37</v>
      </c>
      <c r="B114" s="10"/>
      <c r="C114" s="14">
        <v>6610</v>
      </c>
      <c r="D114" s="15">
        <v>2518</v>
      </c>
      <c r="E114" s="10">
        <v>2996</v>
      </c>
      <c r="F114" s="12">
        <v>1892</v>
      </c>
      <c r="G114" s="17">
        <v>1030</v>
      </c>
      <c r="H114" s="17">
        <v>17</v>
      </c>
      <c r="I114" s="74" t="s">
        <v>198</v>
      </c>
      <c r="J114" s="74" t="s">
        <v>199</v>
      </c>
      <c r="K114" s="25" t="s">
        <v>40</v>
      </c>
      <c r="L114" s="26">
        <v>2</v>
      </c>
      <c r="M114" s="27">
        <v>2</v>
      </c>
      <c r="N114" s="31"/>
      <c r="O114" s="29"/>
      <c r="P114" s="32"/>
      <c r="Q114" s="45"/>
      <c r="R114" s="38"/>
      <c r="S114" s="46">
        <v>135</v>
      </c>
      <c r="T114" s="31"/>
      <c r="U114" s="47">
        <v>98</v>
      </c>
      <c r="V114" s="41"/>
      <c r="W114" s="11"/>
      <c r="X114" s="42" t="e">
        <f>MIN(#REF!,N114,#REF!,O114,#REF!,#REF!,P114,#REF!,Q114,R114,#REF!,#REF!,#REF!,#REF!,S114,#REF!,#REF!,T114,U114,#REF!,#REF!)</f>
        <v>#REF!</v>
      </c>
      <c r="Y114" s="42" t="e">
        <f>MAX(#REF!,N114,#REF!,O114,#REF!,#REF!,P114,#REF!,Q114,R114,#REF!,#REF!,#REF!,#REF!,S114,#REF!,#REF!,T114,U114,#REF!,#REF!)</f>
        <v>#REF!</v>
      </c>
      <c r="Z114" s="8" t="e">
        <f t="shared" si="37"/>
        <v>#REF!</v>
      </c>
      <c r="AA114" s="60" t="e">
        <f t="shared" si="38"/>
        <v>#REF!</v>
      </c>
      <c r="AB114" s="3" t="e">
        <f t="shared" si="39"/>
        <v>#REF!</v>
      </c>
      <c r="AC114" s="8"/>
      <c r="AD114" s="9">
        <f>U114/6.25/(1-AC114)</f>
        <v>15.68</v>
      </c>
      <c r="AE114" s="8">
        <v>0.25</v>
      </c>
      <c r="AF114" s="3">
        <f t="shared" ref="AF114:AF123" si="64">S114/6.25/(1-AE114)</f>
        <v>28.8</v>
      </c>
      <c r="AG114" s="3"/>
      <c r="AH114" s="3"/>
      <c r="AI114" s="3">
        <f t="shared" si="63"/>
        <v>28.8</v>
      </c>
      <c r="AJ114" s="1">
        <f t="shared" si="34"/>
        <v>28.8</v>
      </c>
      <c r="AK114" s="1">
        <f t="shared" si="35"/>
        <v>57.6</v>
      </c>
      <c r="AL114" s="66">
        <v>52</v>
      </c>
      <c r="AM114" s="68">
        <v>135</v>
      </c>
      <c r="AN114" s="67">
        <f t="shared" si="58"/>
        <v>270</v>
      </c>
      <c r="AO114" s="69"/>
      <c r="AP114" s="1">
        <f t="shared" ref="AP114:AP123" si="65">S114-AM114</f>
        <v>0</v>
      </c>
      <c r="AQ114" s="56">
        <f t="shared" si="59"/>
        <v>0.27325581395348841</v>
      </c>
      <c r="AR114" s="1" t="s">
        <v>226</v>
      </c>
      <c r="AS114" s="3"/>
      <c r="AT114" s="3"/>
      <c r="AU114" s="3"/>
      <c r="AV114" s="3"/>
      <c r="AW114" s="3"/>
      <c r="AX114" s="3"/>
    </row>
    <row r="115" spans="1:50" s="1" customFormat="1" ht="12.75" customHeight="1" x14ac:dyDescent="0.25">
      <c r="A115" s="13" t="s">
        <v>37</v>
      </c>
      <c r="B115" s="10"/>
      <c r="C115" s="14">
        <v>3926</v>
      </c>
      <c r="D115" s="15">
        <v>2529</v>
      </c>
      <c r="E115" s="10">
        <v>1623</v>
      </c>
      <c r="F115" s="12">
        <v>1903</v>
      </c>
      <c r="G115" s="17">
        <v>1041</v>
      </c>
      <c r="H115" s="17">
        <v>17</v>
      </c>
      <c r="I115" s="74" t="s">
        <v>200</v>
      </c>
      <c r="J115" s="74" t="s">
        <v>201</v>
      </c>
      <c r="K115" s="25" t="s">
        <v>40</v>
      </c>
      <c r="L115" s="26">
        <v>1</v>
      </c>
      <c r="M115" s="27">
        <v>2</v>
      </c>
      <c r="N115" s="31"/>
      <c r="O115" s="29"/>
      <c r="P115" s="32"/>
      <c r="Q115" s="45"/>
      <c r="R115" s="38"/>
      <c r="S115" s="46">
        <v>3</v>
      </c>
      <c r="T115" s="31"/>
      <c r="U115" s="47"/>
      <c r="V115" s="41"/>
      <c r="W115" s="11"/>
      <c r="X115" s="42" t="e">
        <f>MIN(#REF!,N115,#REF!,O115,#REF!,#REF!,P115,#REF!,Q115,R115,#REF!,#REF!,#REF!,#REF!,S115,#REF!,#REF!,T115,U115,#REF!,#REF!)</f>
        <v>#REF!</v>
      </c>
      <c r="Y115" s="42" t="e">
        <f>MAX(#REF!,N115,#REF!,O115,#REF!,#REF!,P115,#REF!,Q115,R115,#REF!,#REF!,#REF!,#REF!,S115,#REF!,#REF!,T115,U115,#REF!,#REF!)</f>
        <v>#REF!</v>
      </c>
      <c r="Z115" s="8" t="e">
        <f t="shared" si="37"/>
        <v>#REF!</v>
      </c>
      <c r="AA115" s="60" t="e">
        <f t="shared" si="38"/>
        <v>#REF!</v>
      </c>
      <c r="AB115" s="3" t="e">
        <f t="shared" si="39"/>
        <v>#REF!</v>
      </c>
      <c r="AC115" s="56"/>
      <c r="AD115" s="9">
        <f t="shared" ref="AD115:AD123" si="66">S115/6.25/(1-AC115)</f>
        <v>0.48</v>
      </c>
      <c r="AE115" s="56">
        <v>0.3</v>
      </c>
      <c r="AF115" s="1">
        <f t="shared" si="64"/>
        <v>0.68571428571428572</v>
      </c>
      <c r="AI115" s="3">
        <f t="shared" si="63"/>
        <v>0.68571428571428572</v>
      </c>
      <c r="AJ115" s="1">
        <f t="shared" si="34"/>
        <v>0.69</v>
      </c>
      <c r="AK115" s="1">
        <f t="shared" si="35"/>
        <v>0.69</v>
      </c>
      <c r="AL115" s="66">
        <v>52</v>
      </c>
      <c r="AM115" s="67">
        <v>3</v>
      </c>
      <c r="AN115" s="67">
        <f t="shared" si="58"/>
        <v>6</v>
      </c>
      <c r="AO115" s="66"/>
      <c r="AP115" s="1">
        <f t="shared" si="65"/>
        <v>0</v>
      </c>
      <c r="AQ115" s="56">
        <f t="shared" si="59"/>
        <v>0.32591843613077176</v>
      </c>
      <c r="AR115" s="1" t="s">
        <v>226</v>
      </c>
    </row>
    <row r="116" spans="1:50" s="1" customFormat="1" ht="12.75" customHeight="1" x14ac:dyDescent="0.25">
      <c r="A116" s="13" t="s">
        <v>37</v>
      </c>
      <c r="B116" s="10"/>
      <c r="C116" s="18">
        <v>3937</v>
      </c>
      <c r="D116" s="15">
        <v>2531</v>
      </c>
      <c r="E116" s="10">
        <v>1630</v>
      </c>
      <c r="F116" s="12">
        <v>1905</v>
      </c>
      <c r="G116" s="17">
        <v>1043</v>
      </c>
      <c r="H116" s="17">
        <v>17</v>
      </c>
      <c r="I116" s="74" t="s">
        <v>202</v>
      </c>
      <c r="J116" s="74" t="s">
        <v>201</v>
      </c>
      <c r="K116" s="25" t="s">
        <v>40</v>
      </c>
      <c r="L116" s="26">
        <v>45</v>
      </c>
      <c r="M116" s="27">
        <v>60</v>
      </c>
      <c r="N116" s="31">
        <v>8</v>
      </c>
      <c r="O116" s="29"/>
      <c r="P116" s="32"/>
      <c r="Q116" s="45"/>
      <c r="R116" s="38"/>
      <c r="S116" s="46">
        <v>3</v>
      </c>
      <c r="T116" s="31">
        <v>8</v>
      </c>
      <c r="U116" s="47">
        <v>8</v>
      </c>
      <c r="V116" s="41"/>
      <c r="W116" s="11"/>
      <c r="X116" s="42" t="e">
        <f>MIN(#REF!,N116,#REF!,O116,#REF!,#REF!,P116,#REF!,Q116,R116,#REF!,#REF!,#REF!,#REF!,S116,#REF!,#REF!,T116,U116,#REF!,#REF!)</f>
        <v>#REF!</v>
      </c>
      <c r="Y116" s="42" t="e">
        <f>MAX(#REF!,N116,#REF!,O116,#REF!,#REF!,P116,#REF!,Q116,R116,#REF!,#REF!,#REF!,#REF!,S116,#REF!,#REF!,T116,U116,#REF!,#REF!)</f>
        <v>#REF!</v>
      </c>
      <c r="Z116" s="8" t="e">
        <f t="shared" si="37"/>
        <v>#REF!</v>
      </c>
      <c r="AA116" s="60" t="e">
        <f t="shared" si="38"/>
        <v>#REF!</v>
      </c>
      <c r="AB116" s="3" t="e">
        <f t="shared" si="39"/>
        <v>#REF!</v>
      </c>
      <c r="AC116" s="56"/>
      <c r="AD116" s="9">
        <f t="shared" si="66"/>
        <v>0.48</v>
      </c>
      <c r="AE116" s="56">
        <v>0.25</v>
      </c>
      <c r="AF116" s="1">
        <f t="shared" si="64"/>
        <v>0.64</v>
      </c>
      <c r="AI116" s="3">
        <f t="shared" si="63"/>
        <v>0.64</v>
      </c>
      <c r="AJ116" s="1">
        <f t="shared" si="34"/>
        <v>0.64</v>
      </c>
      <c r="AK116" s="1">
        <f t="shared" si="35"/>
        <v>28.8</v>
      </c>
      <c r="AL116" s="66" t="s">
        <v>128</v>
      </c>
      <c r="AM116" s="67"/>
      <c r="AN116" s="67">
        <f t="shared" si="58"/>
        <v>0</v>
      </c>
      <c r="AO116" s="66"/>
      <c r="AP116" s="1">
        <f t="shared" si="65"/>
        <v>3</v>
      </c>
      <c r="AQ116" s="56"/>
      <c r="AR116" s="1" t="s">
        <v>226</v>
      </c>
    </row>
    <row r="117" spans="1:50" s="1" customFormat="1" ht="12.75" customHeight="1" x14ac:dyDescent="0.25">
      <c r="A117" s="13" t="s">
        <v>37</v>
      </c>
      <c r="B117" s="10"/>
      <c r="C117" s="14">
        <v>3934</v>
      </c>
      <c r="D117" s="15">
        <v>2532</v>
      </c>
      <c r="E117" s="10">
        <v>1628</v>
      </c>
      <c r="F117" s="12">
        <v>1906</v>
      </c>
      <c r="G117" s="17">
        <v>1044</v>
      </c>
      <c r="H117" s="17">
        <v>17</v>
      </c>
      <c r="I117" s="74" t="s">
        <v>203</v>
      </c>
      <c r="J117" s="74" t="s">
        <v>201</v>
      </c>
      <c r="K117" s="25" t="s">
        <v>40</v>
      </c>
      <c r="L117" s="26">
        <v>25</v>
      </c>
      <c r="M117" s="27">
        <v>35</v>
      </c>
      <c r="N117" s="31">
        <v>8</v>
      </c>
      <c r="O117" s="29"/>
      <c r="P117" s="32"/>
      <c r="Q117" s="45"/>
      <c r="R117" s="38"/>
      <c r="S117" s="46">
        <v>3</v>
      </c>
      <c r="T117" s="31">
        <v>8</v>
      </c>
      <c r="U117" s="47">
        <v>8</v>
      </c>
      <c r="V117" s="41"/>
      <c r="W117" s="11"/>
      <c r="X117" s="42" t="e">
        <f>MIN(#REF!,N117,#REF!,O117,#REF!,#REF!,P117,#REF!,Q117,R117,#REF!,#REF!,#REF!,#REF!,S117,#REF!,#REF!,T117,U117,#REF!,#REF!)</f>
        <v>#REF!</v>
      </c>
      <c r="Y117" s="42" t="e">
        <f>MAX(#REF!,N117,#REF!,O117,#REF!,#REF!,P117,#REF!,Q117,R117,#REF!,#REF!,#REF!,#REF!,S117,#REF!,#REF!,T117,U117,#REF!,#REF!)</f>
        <v>#REF!</v>
      </c>
      <c r="Z117" s="8" t="e">
        <f t="shared" si="37"/>
        <v>#REF!</v>
      </c>
      <c r="AA117" s="60" t="e">
        <f t="shared" si="38"/>
        <v>#REF!</v>
      </c>
      <c r="AB117" s="3" t="e">
        <f t="shared" si="39"/>
        <v>#REF!</v>
      </c>
      <c r="AC117" s="56"/>
      <c r="AD117" s="9">
        <f t="shared" si="66"/>
        <v>0.48</v>
      </c>
      <c r="AE117" s="56">
        <v>0.25</v>
      </c>
      <c r="AF117" s="1">
        <f t="shared" si="64"/>
        <v>0.64</v>
      </c>
      <c r="AI117" s="3">
        <f t="shared" si="63"/>
        <v>0.64</v>
      </c>
      <c r="AJ117" s="1">
        <f t="shared" si="34"/>
        <v>0.64</v>
      </c>
      <c r="AK117" s="1">
        <f t="shared" si="35"/>
        <v>16</v>
      </c>
      <c r="AL117" s="66" t="s">
        <v>128</v>
      </c>
      <c r="AM117" s="67"/>
      <c r="AN117" s="67">
        <f t="shared" si="58"/>
        <v>0</v>
      </c>
      <c r="AO117" s="66"/>
      <c r="AP117" s="1">
        <f t="shared" si="65"/>
        <v>3</v>
      </c>
      <c r="AQ117" s="56"/>
      <c r="AR117" s="1" t="s">
        <v>226</v>
      </c>
    </row>
    <row r="118" spans="1:50" s="1" customFormat="1" ht="25.5" customHeight="1" x14ac:dyDescent="0.25">
      <c r="A118" s="13" t="s">
        <v>37</v>
      </c>
      <c r="B118" s="10"/>
      <c r="C118" s="14">
        <v>3034</v>
      </c>
      <c r="D118" s="15">
        <v>2533</v>
      </c>
      <c r="E118" s="10">
        <v>1426</v>
      </c>
      <c r="F118" s="12">
        <v>1907</v>
      </c>
      <c r="G118" s="17">
        <v>1045</v>
      </c>
      <c r="H118" s="17">
        <v>17</v>
      </c>
      <c r="I118" s="74" t="s">
        <v>204</v>
      </c>
      <c r="J118" s="74" t="s">
        <v>201</v>
      </c>
      <c r="K118" s="25" t="s">
        <v>40</v>
      </c>
      <c r="L118" s="26">
        <v>45</v>
      </c>
      <c r="M118" s="27">
        <v>60</v>
      </c>
      <c r="N118" s="31">
        <v>8</v>
      </c>
      <c r="O118" s="29"/>
      <c r="P118" s="32"/>
      <c r="Q118" s="45"/>
      <c r="R118" s="38"/>
      <c r="S118" s="46">
        <v>3</v>
      </c>
      <c r="T118" s="31">
        <v>8</v>
      </c>
      <c r="U118" s="47">
        <v>8</v>
      </c>
      <c r="V118" s="41"/>
      <c r="W118" s="11"/>
      <c r="X118" s="42" t="e">
        <f>MIN(#REF!,N118,#REF!,O118,#REF!,#REF!,P118,#REF!,Q118,R118,#REF!,#REF!,#REF!,#REF!,S118,#REF!,#REF!,T118,U118,#REF!,#REF!)</f>
        <v>#REF!</v>
      </c>
      <c r="Y118" s="42" t="e">
        <f>MAX(#REF!,N118,#REF!,O118,#REF!,#REF!,P118,#REF!,Q118,R118,#REF!,#REF!,#REF!,#REF!,S118,#REF!,#REF!,T118,U118,#REF!,#REF!)</f>
        <v>#REF!</v>
      </c>
      <c r="Z118" s="8" t="e">
        <f t="shared" si="37"/>
        <v>#REF!</v>
      </c>
      <c r="AA118" s="60" t="e">
        <f t="shared" si="38"/>
        <v>#REF!</v>
      </c>
      <c r="AB118" s="3" t="e">
        <f t="shared" si="39"/>
        <v>#REF!</v>
      </c>
      <c r="AC118" s="56"/>
      <c r="AD118" s="9">
        <f t="shared" si="66"/>
        <v>0.48</v>
      </c>
      <c r="AE118" s="56">
        <v>0.3</v>
      </c>
      <c r="AF118" s="1">
        <f t="shared" si="64"/>
        <v>0.68571428571428572</v>
      </c>
      <c r="AI118" s="3">
        <f t="shared" si="63"/>
        <v>0.68571428571428572</v>
      </c>
      <c r="AJ118" s="1">
        <f t="shared" si="34"/>
        <v>0.69</v>
      </c>
      <c r="AK118" s="1">
        <f t="shared" si="35"/>
        <v>31.049999999999997</v>
      </c>
      <c r="AL118" s="66">
        <v>52</v>
      </c>
      <c r="AM118" s="67">
        <v>3</v>
      </c>
      <c r="AN118" s="67">
        <f t="shared" si="58"/>
        <v>180</v>
      </c>
      <c r="AO118" s="66"/>
      <c r="AP118" s="1">
        <f t="shared" si="65"/>
        <v>0</v>
      </c>
      <c r="AQ118" s="56">
        <f t="shared" si="59"/>
        <v>0.32591843613077176</v>
      </c>
      <c r="AR118" s="1" t="s">
        <v>226</v>
      </c>
    </row>
    <row r="119" spans="1:50" s="1" customFormat="1" ht="15" customHeight="1" x14ac:dyDescent="0.25">
      <c r="A119" s="13" t="s">
        <v>37</v>
      </c>
      <c r="B119" s="10"/>
      <c r="C119" s="18">
        <v>3033</v>
      </c>
      <c r="D119" s="15">
        <v>2534</v>
      </c>
      <c r="E119" s="10">
        <v>1425</v>
      </c>
      <c r="F119" s="12">
        <v>1908</v>
      </c>
      <c r="G119" s="17">
        <v>1046</v>
      </c>
      <c r="H119" s="17">
        <v>17</v>
      </c>
      <c r="I119" s="74" t="s">
        <v>205</v>
      </c>
      <c r="J119" s="74" t="s">
        <v>201</v>
      </c>
      <c r="K119" s="25" t="s">
        <v>40</v>
      </c>
      <c r="L119" s="26">
        <v>25</v>
      </c>
      <c r="M119" s="27">
        <v>35</v>
      </c>
      <c r="N119" s="31">
        <v>8</v>
      </c>
      <c r="O119" s="29"/>
      <c r="P119" s="32"/>
      <c r="Q119" s="45"/>
      <c r="R119" s="38"/>
      <c r="S119" s="46">
        <v>3</v>
      </c>
      <c r="T119" s="31">
        <v>8</v>
      </c>
      <c r="U119" s="47">
        <v>8</v>
      </c>
      <c r="V119" s="41"/>
      <c r="W119" s="11"/>
      <c r="X119" s="42" t="e">
        <f>MIN(#REF!,N119,#REF!,O119,#REF!,#REF!,P119,#REF!,Q119,R119,#REF!,#REF!,#REF!,#REF!,S119,#REF!,#REF!,T119,U119,#REF!,#REF!)</f>
        <v>#REF!</v>
      </c>
      <c r="Y119" s="42" t="e">
        <f>MAX(#REF!,N119,#REF!,O119,#REF!,#REF!,P119,#REF!,Q119,R119,#REF!,#REF!,#REF!,#REF!,S119,#REF!,#REF!,T119,U119,#REF!,#REF!)</f>
        <v>#REF!</v>
      </c>
      <c r="Z119" s="8" t="e">
        <f t="shared" si="37"/>
        <v>#REF!</v>
      </c>
      <c r="AA119" s="60" t="e">
        <f t="shared" si="38"/>
        <v>#REF!</v>
      </c>
      <c r="AB119" s="3" t="e">
        <f t="shared" si="39"/>
        <v>#REF!</v>
      </c>
      <c r="AC119" s="56"/>
      <c r="AD119" s="9">
        <f t="shared" si="66"/>
        <v>0.48</v>
      </c>
      <c r="AE119" s="56">
        <v>0.3</v>
      </c>
      <c r="AF119" s="1">
        <f t="shared" si="64"/>
        <v>0.68571428571428572</v>
      </c>
      <c r="AI119" s="3">
        <f t="shared" si="63"/>
        <v>0.68571428571428572</v>
      </c>
      <c r="AJ119" s="1">
        <f t="shared" si="34"/>
        <v>0.69</v>
      </c>
      <c r="AK119" s="1">
        <f t="shared" si="35"/>
        <v>17.25</v>
      </c>
      <c r="AL119" s="66">
        <v>52</v>
      </c>
      <c r="AM119" s="67">
        <v>3</v>
      </c>
      <c r="AN119" s="67">
        <f t="shared" si="58"/>
        <v>105</v>
      </c>
      <c r="AO119" s="66"/>
      <c r="AP119" s="1">
        <f t="shared" si="65"/>
        <v>0</v>
      </c>
      <c r="AQ119" s="56">
        <f t="shared" si="59"/>
        <v>0.32591843613077176</v>
      </c>
      <c r="AR119" s="1" t="s">
        <v>226</v>
      </c>
    </row>
    <row r="120" spans="1:50" s="1" customFormat="1" ht="25.5" customHeight="1" x14ac:dyDescent="0.25">
      <c r="A120" s="13" t="s">
        <v>37</v>
      </c>
      <c r="B120" s="10"/>
      <c r="C120" s="18">
        <v>1737</v>
      </c>
      <c r="D120" s="15">
        <v>2536</v>
      </c>
      <c r="E120" s="10">
        <v>796</v>
      </c>
      <c r="F120" s="12">
        <v>1910</v>
      </c>
      <c r="G120" s="17">
        <v>1048</v>
      </c>
      <c r="H120" s="17">
        <v>17</v>
      </c>
      <c r="I120" s="74" t="s">
        <v>206</v>
      </c>
      <c r="J120" s="74" t="s">
        <v>201</v>
      </c>
      <c r="K120" s="25" t="s">
        <v>40</v>
      </c>
      <c r="L120" s="26">
        <v>50</v>
      </c>
      <c r="M120" s="27">
        <v>70</v>
      </c>
      <c r="N120" s="31">
        <v>6</v>
      </c>
      <c r="O120" s="29"/>
      <c r="P120" s="32"/>
      <c r="Q120" s="45"/>
      <c r="R120" s="38"/>
      <c r="S120" s="46">
        <v>2</v>
      </c>
      <c r="T120" s="31">
        <v>6</v>
      </c>
      <c r="U120" s="47"/>
      <c r="V120" s="41"/>
      <c r="W120" s="11"/>
      <c r="X120" s="42" t="e">
        <f>MIN(#REF!,N120,#REF!,O120,#REF!,#REF!,P120,#REF!,Q120,R120,#REF!,#REF!,#REF!,#REF!,S120,#REF!,#REF!,T120,U120,#REF!,#REF!)</f>
        <v>#REF!</v>
      </c>
      <c r="Y120" s="42" t="e">
        <f>MAX(#REF!,N120,#REF!,O120,#REF!,#REF!,P120,#REF!,Q120,R120,#REF!,#REF!,#REF!,#REF!,S120,#REF!,#REF!,T120,U120,#REF!,#REF!)</f>
        <v>#REF!</v>
      </c>
      <c r="Z120" s="8" t="e">
        <f t="shared" si="37"/>
        <v>#REF!</v>
      </c>
      <c r="AA120" s="60" t="e">
        <f t="shared" si="38"/>
        <v>#REF!</v>
      </c>
      <c r="AB120" s="3" t="e">
        <f t="shared" si="39"/>
        <v>#REF!</v>
      </c>
      <c r="AC120" s="56"/>
      <c r="AD120" s="9">
        <f t="shared" si="66"/>
        <v>0.32</v>
      </c>
      <c r="AE120" s="56">
        <v>0.3</v>
      </c>
      <c r="AF120" s="1">
        <f t="shared" si="64"/>
        <v>0.45714285714285718</v>
      </c>
      <c r="AI120" s="3">
        <f t="shared" si="63"/>
        <v>0.45714285714285718</v>
      </c>
      <c r="AJ120" s="1">
        <f t="shared" si="34"/>
        <v>0.46</v>
      </c>
      <c r="AK120" s="1">
        <f t="shared" si="35"/>
        <v>23</v>
      </c>
      <c r="AL120" s="66">
        <v>52</v>
      </c>
      <c r="AM120" s="67">
        <v>2</v>
      </c>
      <c r="AN120" s="67">
        <f t="shared" si="58"/>
        <v>140</v>
      </c>
      <c r="AO120" s="66"/>
      <c r="AP120" s="1">
        <f t="shared" si="65"/>
        <v>0</v>
      </c>
      <c r="AQ120" s="56">
        <f t="shared" si="59"/>
        <v>0.32591843613077187</v>
      </c>
      <c r="AR120" s="1" t="s">
        <v>226</v>
      </c>
    </row>
    <row r="121" spans="1:50" s="1" customFormat="1" ht="15" customHeight="1" x14ac:dyDescent="0.25">
      <c r="A121" s="13" t="s">
        <v>37</v>
      </c>
      <c r="B121" s="10"/>
      <c r="C121" s="14">
        <v>1736</v>
      </c>
      <c r="D121" s="15">
        <v>2537</v>
      </c>
      <c r="E121" s="10">
        <v>795</v>
      </c>
      <c r="F121" s="12">
        <v>1911</v>
      </c>
      <c r="G121" s="17">
        <v>1049</v>
      </c>
      <c r="H121" s="17">
        <v>17</v>
      </c>
      <c r="I121" s="74" t="s">
        <v>207</v>
      </c>
      <c r="J121" s="74" t="s">
        <v>201</v>
      </c>
      <c r="K121" s="25" t="s">
        <v>40</v>
      </c>
      <c r="L121" s="26">
        <v>50</v>
      </c>
      <c r="M121" s="27">
        <v>70</v>
      </c>
      <c r="N121" s="31">
        <v>6</v>
      </c>
      <c r="O121" s="29"/>
      <c r="P121" s="32"/>
      <c r="Q121" s="45"/>
      <c r="R121" s="38"/>
      <c r="S121" s="46">
        <v>2</v>
      </c>
      <c r="T121" s="31">
        <v>6</v>
      </c>
      <c r="U121" s="47"/>
      <c r="V121" s="41"/>
      <c r="W121" s="11"/>
      <c r="X121" s="42" t="e">
        <f>MIN(#REF!,N121,#REF!,O121,#REF!,#REF!,P121,#REF!,Q121,R121,#REF!,#REF!,#REF!,#REF!,S121,#REF!,#REF!,T121,U121,#REF!,#REF!)</f>
        <v>#REF!</v>
      </c>
      <c r="Y121" s="42" t="e">
        <f>MAX(#REF!,N121,#REF!,O121,#REF!,#REF!,P121,#REF!,Q121,R121,#REF!,#REF!,#REF!,#REF!,S121,#REF!,#REF!,T121,U121,#REF!,#REF!)</f>
        <v>#REF!</v>
      </c>
      <c r="Z121" s="8" t="e">
        <f t="shared" si="37"/>
        <v>#REF!</v>
      </c>
      <c r="AA121" s="60" t="e">
        <f t="shared" si="38"/>
        <v>#REF!</v>
      </c>
      <c r="AB121" s="3" t="e">
        <f t="shared" si="39"/>
        <v>#REF!</v>
      </c>
      <c r="AC121" s="56"/>
      <c r="AD121" s="9">
        <f t="shared" si="66"/>
        <v>0.32</v>
      </c>
      <c r="AE121" s="56">
        <v>0.3</v>
      </c>
      <c r="AF121" s="1">
        <f t="shared" si="64"/>
        <v>0.45714285714285718</v>
      </c>
      <c r="AI121" s="3">
        <f t="shared" si="63"/>
        <v>0.45714285714285718</v>
      </c>
      <c r="AJ121" s="1">
        <f t="shared" ref="AJ121:AJ132" si="67">ROUND(AI121,2)</f>
        <v>0.46</v>
      </c>
      <c r="AK121" s="1">
        <f t="shared" ref="AK121:AK132" si="68">AJ121*L121</f>
        <v>23</v>
      </c>
      <c r="AL121" s="66">
        <v>52</v>
      </c>
      <c r="AM121" s="67">
        <v>2</v>
      </c>
      <c r="AN121" s="67">
        <f t="shared" si="58"/>
        <v>140</v>
      </c>
      <c r="AO121" s="66"/>
      <c r="AP121" s="1">
        <f t="shared" si="65"/>
        <v>0</v>
      </c>
      <c r="AQ121" s="56">
        <f t="shared" si="59"/>
        <v>0.32591843613077187</v>
      </c>
      <c r="AR121" s="1" t="s">
        <v>226</v>
      </c>
    </row>
    <row r="122" spans="1:50" s="1" customFormat="1" ht="14.25" customHeight="1" x14ac:dyDescent="0.25">
      <c r="A122" s="13" t="s">
        <v>37</v>
      </c>
      <c r="B122" s="10"/>
      <c r="C122" s="14">
        <v>3920</v>
      </c>
      <c r="D122" s="15">
        <v>2538</v>
      </c>
      <c r="E122" s="10">
        <v>1620</v>
      </c>
      <c r="F122" s="12">
        <v>1912</v>
      </c>
      <c r="G122" s="17">
        <v>1050</v>
      </c>
      <c r="H122" s="17">
        <v>17</v>
      </c>
      <c r="I122" s="74" t="s">
        <v>208</v>
      </c>
      <c r="J122" s="74" t="s">
        <v>209</v>
      </c>
      <c r="K122" s="25" t="s">
        <v>40</v>
      </c>
      <c r="L122" s="26">
        <v>50</v>
      </c>
      <c r="M122" s="27">
        <v>50</v>
      </c>
      <c r="N122" s="31"/>
      <c r="O122" s="29"/>
      <c r="P122" s="32"/>
      <c r="Q122" s="45"/>
      <c r="R122" s="38"/>
      <c r="S122" s="46">
        <v>3</v>
      </c>
      <c r="T122" s="31"/>
      <c r="U122" s="47">
        <v>3</v>
      </c>
      <c r="V122" s="41"/>
      <c r="W122" s="11"/>
      <c r="X122" s="42" t="e">
        <f>MIN(#REF!,N122,#REF!,O122,#REF!,#REF!,P122,#REF!,Q122,R122,#REF!,#REF!,#REF!,#REF!,S122,#REF!,#REF!,T122,U122,#REF!,#REF!)</f>
        <v>#REF!</v>
      </c>
      <c r="Y122" s="42" t="e">
        <f>MAX(#REF!,N122,#REF!,O122,#REF!,#REF!,P122,#REF!,Q122,R122,#REF!,#REF!,#REF!,#REF!,S122,#REF!,#REF!,T122,U122,#REF!,#REF!)</f>
        <v>#REF!</v>
      </c>
      <c r="Z122" s="8" t="e">
        <f t="shared" si="37"/>
        <v>#REF!</v>
      </c>
      <c r="AA122" s="60" t="e">
        <f t="shared" si="38"/>
        <v>#REF!</v>
      </c>
      <c r="AB122" s="3" t="e">
        <f t="shared" si="39"/>
        <v>#REF!</v>
      </c>
      <c r="AC122" s="56"/>
      <c r="AD122" s="9">
        <f t="shared" si="66"/>
        <v>0.48</v>
      </c>
      <c r="AE122" s="56">
        <v>0.25</v>
      </c>
      <c r="AF122" s="1">
        <f t="shared" si="64"/>
        <v>0.64</v>
      </c>
      <c r="AI122" s="3">
        <f t="shared" si="63"/>
        <v>0.64</v>
      </c>
      <c r="AJ122" s="1">
        <f t="shared" si="67"/>
        <v>0.64</v>
      </c>
      <c r="AK122" s="1">
        <f t="shared" si="68"/>
        <v>32</v>
      </c>
      <c r="AL122" s="66">
        <v>52</v>
      </c>
      <c r="AM122" s="67">
        <v>3</v>
      </c>
      <c r="AN122" s="67">
        <f t="shared" si="58"/>
        <v>150</v>
      </c>
      <c r="AO122" s="66"/>
      <c r="AP122" s="1">
        <f t="shared" si="65"/>
        <v>0</v>
      </c>
      <c r="AQ122" s="56">
        <f t="shared" si="59"/>
        <v>0.27325581395348841</v>
      </c>
      <c r="AR122" s="1" t="s">
        <v>226</v>
      </c>
    </row>
    <row r="123" spans="1:50" s="1" customFormat="1" ht="15" customHeight="1" x14ac:dyDescent="0.25">
      <c r="A123" s="13" t="s">
        <v>37</v>
      </c>
      <c r="B123" s="10"/>
      <c r="C123" s="14">
        <v>3918</v>
      </c>
      <c r="D123" s="15">
        <v>2539</v>
      </c>
      <c r="E123" s="10">
        <v>1618</v>
      </c>
      <c r="F123" s="12">
        <v>1913</v>
      </c>
      <c r="G123" s="17">
        <v>1051</v>
      </c>
      <c r="H123" s="17">
        <v>17</v>
      </c>
      <c r="I123" s="74" t="s">
        <v>210</v>
      </c>
      <c r="J123" s="74" t="s">
        <v>211</v>
      </c>
      <c r="K123" s="25" t="s">
        <v>40</v>
      </c>
      <c r="L123" s="26">
        <v>100</v>
      </c>
      <c r="M123" s="27">
        <v>100</v>
      </c>
      <c r="N123" s="31">
        <v>3</v>
      </c>
      <c r="O123" s="29"/>
      <c r="P123" s="32"/>
      <c r="Q123" s="45"/>
      <c r="R123" s="38"/>
      <c r="S123" s="46">
        <v>3</v>
      </c>
      <c r="T123" s="31">
        <v>3</v>
      </c>
      <c r="U123" s="47">
        <v>3</v>
      </c>
      <c r="V123" s="41"/>
      <c r="W123" s="11"/>
      <c r="X123" s="42" t="e">
        <f>MIN(#REF!,N123,#REF!,O123,#REF!,#REF!,P123,#REF!,Q123,R123,#REF!,#REF!,#REF!,#REF!,S123,#REF!,#REF!,T123,U123,#REF!,#REF!)</f>
        <v>#REF!</v>
      </c>
      <c r="Y123" s="42" t="e">
        <f>MAX(#REF!,N123,#REF!,O123,#REF!,#REF!,P123,#REF!,Q123,R123,#REF!,#REF!,#REF!,#REF!,S123,#REF!,#REF!,T123,U123,#REF!,#REF!)</f>
        <v>#REF!</v>
      </c>
      <c r="Z123" s="8" t="e">
        <f t="shared" si="37"/>
        <v>#REF!</v>
      </c>
      <c r="AA123" s="60" t="e">
        <f t="shared" si="38"/>
        <v>#REF!</v>
      </c>
      <c r="AB123" s="3" t="e">
        <f t="shared" si="39"/>
        <v>#REF!</v>
      </c>
      <c r="AC123" s="84">
        <v>0.25</v>
      </c>
      <c r="AD123" s="9">
        <f t="shared" si="66"/>
        <v>0.64</v>
      </c>
      <c r="AE123" s="56">
        <v>0.25</v>
      </c>
      <c r="AF123" s="1">
        <f t="shared" si="64"/>
        <v>0.64</v>
      </c>
      <c r="AG123" s="2"/>
      <c r="AH123" s="2"/>
      <c r="AI123" s="3">
        <f t="shared" si="63"/>
        <v>0.64</v>
      </c>
      <c r="AJ123" s="1">
        <f t="shared" si="67"/>
        <v>0.64</v>
      </c>
      <c r="AK123" s="1">
        <f t="shared" si="68"/>
        <v>64</v>
      </c>
      <c r="AL123" s="66">
        <v>52</v>
      </c>
      <c r="AM123" s="88">
        <v>3</v>
      </c>
      <c r="AN123" s="67">
        <f t="shared" si="58"/>
        <v>300</v>
      </c>
      <c r="AO123" s="89"/>
      <c r="AP123" s="1">
        <f t="shared" si="65"/>
        <v>0</v>
      </c>
      <c r="AQ123" s="56">
        <f t="shared" si="59"/>
        <v>0.27325581395348841</v>
      </c>
      <c r="AR123" s="1" t="s">
        <v>226</v>
      </c>
      <c r="AS123" s="2"/>
      <c r="AT123" s="2"/>
      <c r="AU123" s="2"/>
      <c r="AV123" s="2"/>
      <c r="AW123" s="2"/>
      <c r="AX123" s="2"/>
    </row>
    <row r="124" spans="1:50" s="1" customFormat="1" ht="15" customHeight="1" x14ac:dyDescent="0.25">
      <c r="A124" s="13" t="s">
        <v>37</v>
      </c>
      <c r="B124" s="10"/>
      <c r="C124" s="14">
        <v>4480</v>
      </c>
      <c r="D124" s="15">
        <v>2549</v>
      </c>
      <c r="E124" s="10">
        <v>2001</v>
      </c>
      <c r="F124" s="12">
        <v>1923</v>
      </c>
      <c r="G124" s="17">
        <v>1061</v>
      </c>
      <c r="H124" s="17">
        <v>17</v>
      </c>
      <c r="I124" s="74" t="s">
        <v>212</v>
      </c>
      <c r="J124" s="74" t="s">
        <v>213</v>
      </c>
      <c r="K124" s="25" t="s">
        <v>40</v>
      </c>
      <c r="L124" s="26">
        <v>1</v>
      </c>
      <c r="M124" s="27">
        <v>1</v>
      </c>
      <c r="N124" s="31">
        <v>65</v>
      </c>
      <c r="O124" s="29"/>
      <c r="P124" s="32"/>
      <c r="Q124" s="45"/>
      <c r="R124" s="38"/>
      <c r="S124" s="51">
        <v>65</v>
      </c>
      <c r="T124" s="52">
        <v>65</v>
      </c>
      <c r="U124" s="47"/>
      <c r="V124" s="41"/>
      <c r="W124" s="11"/>
      <c r="X124" s="42" t="e">
        <f>MIN(#REF!,N124,#REF!,O124,#REF!,#REF!,P124,#REF!,Q124,R124,#REF!,#REF!,#REF!,#REF!,S124,#REF!,#REF!,T124,U124,#REF!,#REF!)</f>
        <v>#REF!</v>
      </c>
      <c r="Y124" s="42" t="e">
        <f>MAX(#REF!,N124,#REF!,O124,#REF!,#REF!,P124,#REF!,Q124,R124,#REF!,#REF!,#REF!,#REF!,S124,#REF!,#REF!,T124,U124,#REF!,#REF!)</f>
        <v>#REF!</v>
      </c>
      <c r="Z124" s="8" t="e">
        <f t="shared" si="37"/>
        <v>#REF!</v>
      </c>
      <c r="AA124" s="60" t="e">
        <f t="shared" si="38"/>
        <v>#REF!</v>
      </c>
      <c r="AB124" s="3" t="e">
        <f t="shared" si="39"/>
        <v>#REF!</v>
      </c>
      <c r="AC124" s="8"/>
      <c r="AD124" s="9">
        <f t="shared" ref="AD124:AD127" si="69">T124/6.25/(1-AC124)</f>
        <v>10.4</v>
      </c>
      <c r="AE124" s="8">
        <v>0.23</v>
      </c>
      <c r="AF124" s="3">
        <f>T124/6.25/(1-AE124)</f>
        <v>13.506493506493507</v>
      </c>
      <c r="AG124" s="3"/>
      <c r="AH124" s="3"/>
      <c r="AI124" s="3">
        <f t="shared" si="63"/>
        <v>13.506493506493507</v>
      </c>
      <c r="AJ124" s="1">
        <f t="shared" si="67"/>
        <v>13.51</v>
      </c>
      <c r="AK124" s="1">
        <f t="shared" si="68"/>
        <v>13.51</v>
      </c>
      <c r="AL124" s="69">
        <v>58</v>
      </c>
      <c r="AM124" s="68">
        <v>65</v>
      </c>
      <c r="AN124" s="67">
        <f t="shared" si="58"/>
        <v>65</v>
      </c>
      <c r="AO124" s="69"/>
      <c r="AP124" s="3">
        <f>T124-AM124</f>
        <v>0</v>
      </c>
      <c r="AQ124" s="56">
        <f t="shared" si="59"/>
        <v>0.25406962399371125</v>
      </c>
      <c r="AR124" s="1" t="s">
        <v>226</v>
      </c>
      <c r="AS124" s="3"/>
      <c r="AT124" s="3"/>
      <c r="AU124" s="3"/>
      <c r="AV124" s="3"/>
      <c r="AW124" s="3"/>
      <c r="AX124" s="3"/>
    </row>
    <row r="125" spans="1:50" s="1" customFormat="1" ht="15" customHeight="1" x14ac:dyDescent="0.25">
      <c r="A125" s="13" t="s">
        <v>37</v>
      </c>
      <c r="B125" s="10"/>
      <c r="C125" s="18">
        <v>45</v>
      </c>
      <c r="D125" s="15">
        <v>2550</v>
      </c>
      <c r="E125" s="10">
        <v>22</v>
      </c>
      <c r="F125" s="12">
        <v>1924</v>
      </c>
      <c r="G125" s="16">
        <v>1062</v>
      </c>
      <c r="H125" s="17">
        <v>17</v>
      </c>
      <c r="I125" s="74">
        <v>1002</v>
      </c>
      <c r="J125" s="74" t="s">
        <v>213</v>
      </c>
      <c r="K125" s="25" t="s">
        <v>40</v>
      </c>
      <c r="L125" s="26">
        <v>1</v>
      </c>
      <c r="M125" s="27">
        <v>1</v>
      </c>
      <c r="N125" s="28">
        <v>385</v>
      </c>
      <c r="O125" s="29"/>
      <c r="P125" s="30"/>
      <c r="Q125" s="38"/>
      <c r="R125" s="38"/>
      <c r="S125" s="39">
        <v>165</v>
      </c>
      <c r="T125" s="28">
        <v>385</v>
      </c>
      <c r="U125" s="40"/>
      <c r="V125" s="41"/>
      <c r="W125" s="11"/>
      <c r="X125" s="42" t="e">
        <f>MIN(#REF!,N125,#REF!,O125,#REF!,#REF!,P125,#REF!,Q125,R125,#REF!,#REF!,#REF!,#REF!,S125,#REF!,#REF!,T125,U125,#REF!,#REF!)</f>
        <v>#REF!</v>
      </c>
      <c r="Y125" s="42" t="e">
        <f>MAX(#REF!,N125,#REF!,O125,#REF!,#REF!,P125,#REF!,Q125,R125,#REF!,#REF!,#REF!,#REF!,S125,#REF!,#REF!,T125,U125,#REF!,#REF!)</f>
        <v>#REF!</v>
      </c>
      <c r="Z125" s="8" t="e">
        <f t="shared" si="37"/>
        <v>#REF!</v>
      </c>
      <c r="AA125" s="60" t="e">
        <f t="shared" si="38"/>
        <v>#REF!</v>
      </c>
      <c r="AB125" s="3" t="e">
        <f t="shared" si="39"/>
        <v>#REF!</v>
      </c>
      <c r="AC125" s="8">
        <v>0.25</v>
      </c>
      <c r="AD125" s="9">
        <f t="shared" si="69"/>
        <v>82.13333333333334</v>
      </c>
      <c r="AE125" s="8">
        <v>0.3</v>
      </c>
      <c r="AF125" s="3">
        <f t="shared" ref="AF125:AF128" si="70">S125/6.25/(1-AE125)</f>
        <v>37.714285714285715</v>
      </c>
      <c r="AG125" s="3"/>
      <c r="AH125" s="3"/>
      <c r="AI125" s="3">
        <f t="shared" si="63"/>
        <v>37.714285714285715</v>
      </c>
      <c r="AJ125" s="1">
        <f t="shared" si="67"/>
        <v>37.71</v>
      </c>
      <c r="AK125" s="1">
        <f t="shared" si="68"/>
        <v>37.71</v>
      </c>
      <c r="AL125" s="66">
        <v>52</v>
      </c>
      <c r="AM125" s="68">
        <v>165</v>
      </c>
      <c r="AN125" s="67">
        <f t="shared" si="58"/>
        <v>165</v>
      </c>
      <c r="AO125" s="69"/>
      <c r="AP125" s="1">
        <f>S125-AM125</f>
        <v>0</v>
      </c>
      <c r="AQ125" s="56">
        <f t="shared" si="59"/>
        <v>0.32162833866780138</v>
      </c>
      <c r="AR125" s="1" t="s">
        <v>226</v>
      </c>
      <c r="AS125" s="3"/>
      <c r="AT125" s="3"/>
      <c r="AU125" s="3"/>
      <c r="AV125" s="3"/>
      <c r="AW125" s="3"/>
      <c r="AX125" s="3"/>
    </row>
    <row r="126" spans="1:50" s="1" customFormat="1" ht="15" customHeight="1" x14ac:dyDescent="0.25">
      <c r="A126" s="13" t="s">
        <v>37</v>
      </c>
      <c r="B126" s="10"/>
      <c r="C126" s="14">
        <v>1740</v>
      </c>
      <c r="D126" s="15">
        <v>2558</v>
      </c>
      <c r="E126" s="10">
        <v>799</v>
      </c>
      <c r="F126" s="12">
        <v>1932</v>
      </c>
      <c r="G126" s="17">
        <v>1070</v>
      </c>
      <c r="H126" s="17">
        <v>17</v>
      </c>
      <c r="I126" s="74" t="s">
        <v>214</v>
      </c>
      <c r="J126" s="74" t="s">
        <v>49</v>
      </c>
      <c r="K126" s="25" t="s">
        <v>40</v>
      </c>
      <c r="L126" s="26">
        <v>1</v>
      </c>
      <c r="M126" s="27">
        <v>1</v>
      </c>
      <c r="N126" s="28"/>
      <c r="O126" s="29"/>
      <c r="P126" s="30"/>
      <c r="Q126" s="38"/>
      <c r="R126" s="38"/>
      <c r="S126" s="39">
        <v>18</v>
      </c>
      <c r="T126" s="28"/>
      <c r="U126" s="48"/>
      <c r="V126" s="41"/>
      <c r="W126" s="11"/>
      <c r="X126" s="42" t="e">
        <f>MIN(#REF!,N126,#REF!,O126,#REF!,#REF!,P126,#REF!,Q126,R126,#REF!,#REF!,#REF!,#REF!,S126,#REF!,#REF!,T126,U126,#REF!,#REF!)</f>
        <v>#REF!</v>
      </c>
      <c r="Y126" s="42" t="e">
        <f>MAX(#REF!,N126,#REF!,O126,#REF!,#REF!,P126,#REF!,Q126,R126,#REF!,#REF!,#REF!,#REF!,S126,#REF!,#REF!,T126,U126,#REF!,#REF!)</f>
        <v>#REF!</v>
      </c>
      <c r="Z126" s="8" t="e">
        <f t="shared" si="37"/>
        <v>#REF!</v>
      </c>
      <c r="AA126" s="60" t="e">
        <f t="shared" si="38"/>
        <v>#REF!</v>
      </c>
      <c r="AB126" s="3" t="e">
        <f t="shared" si="39"/>
        <v>#REF!</v>
      </c>
      <c r="AC126" s="56">
        <v>0.25</v>
      </c>
      <c r="AD126" s="9">
        <f>S126/6.25/(1-AC126)</f>
        <v>3.84</v>
      </c>
      <c r="AE126" s="56">
        <v>0.23</v>
      </c>
      <c r="AF126" s="1">
        <f t="shared" si="70"/>
        <v>3.7402597402597402</v>
      </c>
      <c r="AI126" s="3">
        <f t="shared" si="63"/>
        <v>3.7402597402597402</v>
      </c>
      <c r="AJ126" s="1">
        <f t="shared" si="67"/>
        <v>3.74</v>
      </c>
      <c r="AK126" s="1">
        <f t="shared" si="68"/>
        <v>3.74</v>
      </c>
      <c r="AL126" s="66">
        <v>52</v>
      </c>
      <c r="AM126" s="67">
        <v>18</v>
      </c>
      <c r="AN126" s="67">
        <f t="shared" si="58"/>
        <v>18</v>
      </c>
      <c r="AO126" s="66"/>
      <c r="AP126" s="1">
        <f>S126-AM126</f>
        <v>0</v>
      </c>
      <c r="AQ126" s="56">
        <f t="shared" si="59"/>
        <v>0.25382415122497204</v>
      </c>
      <c r="AR126" s="1" t="s">
        <v>226</v>
      </c>
    </row>
    <row r="127" spans="1:50" s="1" customFormat="1" ht="15" customHeight="1" x14ac:dyDescent="0.25">
      <c r="A127" s="13" t="s">
        <v>37</v>
      </c>
      <c r="B127" s="10"/>
      <c r="C127" s="14">
        <v>1738</v>
      </c>
      <c r="D127" s="15">
        <v>2559</v>
      </c>
      <c r="E127" s="10">
        <v>797</v>
      </c>
      <c r="F127" s="12">
        <v>1933</v>
      </c>
      <c r="G127" s="17">
        <v>1071</v>
      </c>
      <c r="H127" s="17">
        <v>17</v>
      </c>
      <c r="I127" s="74" t="s">
        <v>215</v>
      </c>
      <c r="J127" s="74" t="s">
        <v>216</v>
      </c>
      <c r="K127" s="25" t="s">
        <v>40</v>
      </c>
      <c r="L127" s="26">
        <v>3</v>
      </c>
      <c r="M127" s="27">
        <v>3</v>
      </c>
      <c r="N127" s="28">
        <v>10</v>
      </c>
      <c r="O127" s="29"/>
      <c r="P127" s="30"/>
      <c r="Q127" s="38"/>
      <c r="R127" s="38"/>
      <c r="S127" s="43">
        <v>35</v>
      </c>
      <c r="T127" s="33">
        <v>10</v>
      </c>
      <c r="U127" s="48">
        <v>8</v>
      </c>
      <c r="V127" s="41"/>
      <c r="W127" s="11"/>
      <c r="X127" s="42" t="e">
        <f>MIN(#REF!,N127,#REF!,O127,#REF!,#REF!,P127,#REF!,Q127,R127,#REF!,#REF!,#REF!,#REF!,S127,#REF!,#REF!,T127,U127,#REF!,#REF!)</f>
        <v>#REF!</v>
      </c>
      <c r="Y127" s="42" t="e">
        <f>MAX(#REF!,N127,#REF!,O127,#REF!,#REF!,P127,#REF!,Q127,R127,#REF!,#REF!,#REF!,#REF!,S127,#REF!,#REF!,T127,U127,#REF!,#REF!)</f>
        <v>#REF!</v>
      </c>
      <c r="Z127" s="8" t="e">
        <f t="shared" si="37"/>
        <v>#REF!</v>
      </c>
      <c r="AA127" s="60" t="e">
        <f t="shared" si="38"/>
        <v>#REF!</v>
      </c>
      <c r="AB127" s="3" t="e">
        <f t="shared" si="39"/>
        <v>#REF!</v>
      </c>
      <c r="AC127" s="56">
        <v>0.25</v>
      </c>
      <c r="AD127" s="9">
        <f t="shared" si="69"/>
        <v>2.1333333333333333</v>
      </c>
      <c r="AE127" s="56">
        <v>0.23</v>
      </c>
      <c r="AF127" s="1">
        <f>T127/6.25/(1-AE127)</f>
        <v>2.0779220779220782</v>
      </c>
      <c r="AI127" s="3">
        <f t="shared" si="63"/>
        <v>2.0779220779220782</v>
      </c>
      <c r="AJ127" s="1">
        <f t="shared" si="67"/>
        <v>2.08</v>
      </c>
      <c r="AK127" s="1">
        <f t="shared" si="68"/>
        <v>6.24</v>
      </c>
      <c r="AL127" s="69">
        <v>58</v>
      </c>
      <c r="AM127" s="67">
        <v>10</v>
      </c>
      <c r="AN127" s="67">
        <f t="shared" si="58"/>
        <v>30</v>
      </c>
      <c r="AO127" s="66"/>
      <c r="AP127" s="3">
        <f>T127-AM127</f>
        <v>0</v>
      </c>
      <c r="AQ127" s="56">
        <f t="shared" si="59"/>
        <v>0.25462134764460354</v>
      </c>
      <c r="AR127" s="1" t="s">
        <v>226</v>
      </c>
    </row>
    <row r="128" spans="1:50" s="1" customFormat="1" ht="15" customHeight="1" x14ac:dyDescent="0.25">
      <c r="A128" s="13" t="s">
        <v>37</v>
      </c>
      <c r="B128" s="10"/>
      <c r="C128" s="14">
        <v>3440</v>
      </c>
      <c r="D128" s="15">
        <v>2560</v>
      </c>
      <c r="E128" s="10">
        <v>1504</v>
      </c>
      <c r="F128" s="12">
        <v>1934</v>
      </c>
      <c r="G128" s="17">
        <v>1072</v>
      </c>
      <c r="H128" s="17">
        <v>17</v>
      </c>
      <c r="I128" s="74" t="s">
        <v>217</v>
      </c>
      <c r="J128" s="74" t="s">
        <v>59</v>
      </c>
      <c r="K128" s="25" t="s">
        <v>40</v>
      </c>
      <c r="L128" s="26">
        <v>1</v>
      </c>
      <c r="M128" s="27">
        <v>1</v>
      </c>
      <c r="N128" s="31"/>
      <c r="O128" s="29"/>
      <c r="P128" s="32"/>
      <c r="Q128" s="45"/>
      <c r="R128" s="38"/>
      <c r="S128" s="46">
        <v>5</v>
      </c>
      <c r="T128" s="31"/>
      <c r="U128" s="47">
        <v>5</v>
      </c>
      <c r="V128" s="41"/>
      <c r="W128" s="11"/>
      <c r="X128" s="42" t="e">
        <f>MIN(#REF!,N128,#REF!,O128,#REF!,#REF!,P128,#REF!,Q128,R128,#REF!,#REF!,#REF!,#REF!,S128,#REF!,#REF!,T128,U128,#REF!,#REF!)</f>
        <v>#REF!</v>
      </c>
      <c r="Y128" s="42" t="e">
        <f>MAX(#REF!,N128,#REF!,O128,#REF!,#REF!,P128,#REF!,Q128,R128,#REF!,#REF!,#REF!,#REF!,S128,#REF!,#REF!,T128,U128,#REF!,#REF!)</f>
        <v>#REF!</v>
      </c>
      <c r="Z128" s="8" t="e">
        <f t="shared" si="37"/>
        <v>#REF!</v>
      </c>
      <c r="AA128" s="60" t="e">
        <f t="shared" si="38"/>
        <v>#REF!</v>
      </c>
      <c r="AB128" s="3" t="e">
        <f t="shared" si="39"/>
        <v>#REF!</v>
      </c>
      <c r="AC128" s="56"/>
      <c r="AD128" s="9">
        <f t="shared" ref="AD128:AD130" si="71">S128/6.25/(1-AC128)</f>
        <v>0.8</v>
      </c>
      <c r="AE128" s="8">
        <v>0.25</v>
      </c>
      <c r="AF128" s="3">
        <f t="shared" si="70"/>
        <v>1.0666666666666667</v>
      </c>
      <c r="AI128" s="3">
        <f t="shared" si="63"/>
        <v>1.0666666666666667</v>
      </c>
      <c r="AJ128" s="1">
        <f t="shared" si="67"/>
        <v>1.07</v>
      </c>
      <c r="AK128" s="1">
        <f t="shared" si="68"/>
        <v>1.07</v>
      </c>
      <c r="AL128" s="66">
        <v>52</v>
      </c>
      <c r="AM128" s="67">
        <v>5</v>
      </c>
      <c r="AN128" s="67">
        <f t="shared" si="58"/>
        <v>5</v>
      </c>
      <c r="AO128" s="66"/>
      <c r="AP128" s="1">
        <f>S128-AM128</f>
        <v>0</v>
      </c>
      <c r="AQ128" s="56">
        <f t="shared" si="59"/>
        <v>0.27551981453307262</v>
      </c>
      <c r="AR128" s="1" t="s">
        <v>226</v>
      </c>
    </row>
    <row r="129" spans="1:50" s="1" customFormat="1" ht="14.25" customHeight="1" x14ac:dyDescent="0.25">
      <c r="A129" s="13" t="s">
        <v>37</v>
      </c>
      <c r="B129" s="10"/>
      <c r="C129" s="18">
        <v>3351</v>
      </c>
      <c r="D129" s="15">
        <v>2561</v>
      </c>
      <c r="E129" s="10">
        <v>1469</v>
      </c>
      <c r="F129" s="12">
        <v>1935</v>
      </c>
      <c r="G129" s="17">
        <v>1073</v>
      </c>
      <c r="H129" s="17">
        <v>17</v>
      </c>
      <c r="I129" s="74" t="s">
        <v>218</v>
      </c>
      <c r="J129" s="74" t="s">
        <v>219</v>
      </c>
      <c r="K129" s="25" t="s">
        <v>40</v>
      </c>
      <c r="L129" s="26">
        <v>1</v>
      </c>
      <c r="M129" s="27">
        <v>1</v>
      </c>
      <c r="N129" s="31"/>
      <c r="O129" s="29"/>
      <c r="P129" s="32"/>
      <c r="Q129" s="45"/>
      <c r="R129" s="38"/>
      <c r="S129" s="51">
        <v>5</v>
      </c>
      <c r="T129" s="31"/>
      <c r="U129" s="53">
        <v>8</v>
      </c>
      <c r="V129" s="41"/>
      <c r="W129" s="11"/>
      <c r="X129" s="42" t="e">
        <f>MIN(#REF!,N129,#REF!,O129,#REF!,#REF!,P129,#REF!,Q129,R129,#REF!,#REF!,#REF!,#REF!,S129,#REF!,#REF!,T129,U129,#REF!,#REF!)</f>
        <v>#REF!</v>
      </c>
      <c r="Y129" s="42" t="e">
        <f>MAX(#REF!,N129,#REF!,O129,#REF!,#REF!,P129,#REF!,Q129,R129,#REF!,#REF!,#REF!,#REF!,S129,#REF!,#REF!,T129,U129,#REF!,#REF!)</f>
        <v>#REF!</v>
      </c>
      <c r="Z129" s="8" t="e">
        <f t="shared" si="37"/>
        <v>#REF!</v>
      </c>
      <c r="AA129" s="60" t="e">
        <f t="shared" si="38"/>
        <v>#REF!</v>
      </c>
      <c r="AB129" s="3" t="e">
        <f t="shared" si="39"/>
        <v>#REF!</v>
      </c>
      <c r="AC129" s="56"/>
      <c r="AD129" s="9">
        <f t="shared" si="71"/>
        <v>0.8</v>
      </c>
      <c r="AE129" s="56">
        <v>0.2</v>
      </c>
      <c r="AF129" s="1">
        <f>U129/6.25/(1-AE129)</f>
        <v>1.5999999999999999</v>
      </c>
      <c r="AI129" s="3">
        <f t="shared" si="63"/>
        <v>1.5999999999999999</v>
      </c>
      <c r="AJ129" s="1">
        <f t="shared" si="67"/>
        <v>1.6</v>
      </c>
      <c r="AK129" s="1">
        <f t="shared" si="68"/>
        <v>1.6</v>
      </c>
      <c r="AL129" s="66">
        <v>59</v>
      </c>
      <c r="AM129" s="67">
        <v>8</v>
      </c>
      <c r="AN129" s="67">
        <f t="shared" si="58"/>
        <v>8</v>
      </c>
      <c r="AO129" s="66"/>
      <c r="AP129" s="1">
        <f>U129-AM129</f>
        <v>0</v>
      </c>
      <c r="AQ129" s="56">
        <f t="shared" si="59"/>
        <v>0.22480620155038766</v>
      </c>
      <c r="AR129" s="1" t="s">
        <v>226</v>
      </c>
    </row>
    <row r="130" spans="1:50" s="1" customFormat="1" ht="12.75" customHeight="1" x14ac:dyDescent="0.25">
      <c r="A130" s="13" t="s">
        <v>37</v>
      </c>
      <c r="B130" s="10"/>
      <c r="C130" s="14">
        <v>3352</v>
      </c>
      <c r="D130" s="15">
        <v>2562</v>
      </c>
      <c r="E130" s="10">
        <v>1470</v>
      </c>
      <c r="F130" s="12">
        <v>1936</v>
      </c>
      <c r="G130" s="17">
        <v>1074</v>
      </c>
      <c r="H130" s="17">
        <v>17</v>
      </c>
      <c r="I130" s="74" t="s">
        <v>220</v>
      </c>
      <c r="J130" s="74" t="s">
        <v>219</v>
      </c>
      <c r="K130" s="25" t="s">
        <v>40</v>
      </c>
      <c r="L130" s="26">
        <v>2</v>
      </c>
      <c r="M130" s="27">
        <v>2</v>
      </c>
      <c r="N130" s="31"/>
      <c r="O130" s="29"/>
      <c r="P130" s="32"/>
      <c r="Q130" s="45"/>
      <c r="R130" s="38"/>
      <c r="S130" s="51">
        <v>5</v>
      </c>
      <c r="T130" s="31"/>
      <c r="U130" s="53">
        <v>8</v>
      </c>
      <c r="V130" s="41"/>
      <c r="W130" s="11"/>
      <c r="X130" s="42" t="e">
        <f>MIN(#REF!,N130,#REF!,O130,#REF!,#REF!,P130,#REF!,Q130,R130,#REF!,#REF!,#REF!,#REF!,S130,#REF!,#REF!,T130,U130,#REF!,#REF!)</f>
        <v>#REF!</v>
      </c>
      <c r="Y130" s="42" t="e">
        <f>MAX(#REF!,N130,#REF!,O130,#REF!,#REF!,P130,#REF!,Q130,R130,#REF!,#REF!,#REF!,#REF!,S130,#REF!,#REF!,T130,U130,#REF!,#REF!)</f>
        <v>#REF!</v>
      </c>
      <c r="Z130" s="8" t="e">
        <f t="shared" si="37"/>
        <v>#REF!</v>
      </c>
      <c r="AA130" s="60" t="e">
        <f t="shared" si="38"/>
        <v>#REF!</v>
      </c>
      <c r="AB130" s="3" t="e">
        <f t="shared" si="39"/>
        <v>#REF!</v>
      </c>
      <c r="AC130" s="56"/>
      <c r="AD130" s="9">
        <f t="shared" si="71"/>
        <v>0.8</v>
      </c>
      <c r="AE130" s="56">
        <v>0.2</v>
      </c>
      <c r="AF130" s="1">
        <f>U130/6.25/(1-AE130)</f>
        <v>1.5999999999999999</v>
      </c>
      <c r="AI130" s="3">
        <f t="shared" si="63"/>
        <v>1.5999999999999999</v>
      </c>
      <c r="AJ130" s="1">
        <f t="shared" si="67"/>
        <v>1.6</v>
      </c>
      <c r="AK130" s="1">
        <f t="shared" si="68"/>
        <v>3.2</v>
      </c>
      <c r="AL130" s="66">
        <v>59</v>
      </c>
      <c r="AM130" s="67">
        <v>8</v>
      </c>
      <c r="AN130" s="67">
        <f t="shared" si="58"/>
        <v>16</v>
      </c>
      <c r="AO130" s="66"/>
      <c r="AP130" s="1">
        <f>U130-AM130</f>
        <v>0</v>
      </c>
      <c r="AQ130" s="56">
        <f t="shared" si="59"/>
        <v>0.22480620155038766</v>
      </c>
      <c r="AR130" s="1" t="s">
        <v>226</v>
      </c>
    </row>
    <row r="131" spans="1:50" s="1" customFormat="1" ht="25.5" customHeight="1" x14ac:dyDescent="0.25">
      <c r="A131" s="13" t="s">
        <v>37</v>
      </c>
      <c r="B131" s="10"/>
      <c r="C131" s="18">
        <v>43</v>
      </c>
      <c r="D131" s="15">
        <v>2564</v>
      </c>
      <c r="E131" s="10">
        <v>21</v>
      </c>
      <c r="F131" s="12">
        <v>1938</v>
      </c>
      <c r="G131" s="17">
        <v>1076</v>
      </c>
      <c r="H131" s="17">
        <v>17</v>
      </c>
      <c r="I131" s="74">
        <v>1001</v>
      </c>
      <c r="J131" s="74" t="s">
        <v>221</v>
      </c>
      <c r="K131" s="25" t="s">
        <v>40</v>
      </c>
      <c r="L131" s="26">
        <v>1</v>
      </c>
      <c r="M131" s="27">
        <v>1</v>
      </c>
      <c r="N131" s="28">
        <v>385</v>
      </c>
      <c r="O131" s="29"/>
      <c r="P131" s="30"/>
      <c r="Q131" s="38"/>
      <c r="R131" s="38"/>
      <c r="S131" s="39">
        <v>165</v>
      </c>
      <c r="T131" s="28">
        <v>385</v>
      </c>
      <c r="U131" s="40"/>
      <c r="V131" s="41"/>
      <c r="W131" s="11"/>
      <c r="X131" s="42" t="e">
        <f>MIN(#REF!,N131,#REF!,O131,#REF!,#REF!,P131,#REF!,Q131,R131,#REF!,#REF!,#REF!,#REF!,S131,#REF!,#REF!,T131,U131,#REF!,#REF!)</f>
        <v>#REF!</v>
      </c>
      <c r="Y131" s="42" t="e">
        <f>MAX(#REF!,N131,#REF!,O131,#REF!,#REF!,P131,#REF!,Q131,R131,#REF!,#REF!,#REF!,#REF!,S131,#REF!,#REF!,T131,U131,#REF!,#REF!)</f>
        <v>#REF!</v>
      </c>
      <c r="Z131" s="8" t="e">
        <f t="shared" si="37"/>
        <v>#REF!</v>
      </c>
      <c r="AA131" s="60" t="e">
        <f t="shared" si="38"/>
        <v>#REF!</v>
      </c>
      <c r="AB131" s="3" t="e">
        <f t="shared" si="39"/>
        <v>#REF!</v>
      </c>
      <c r="AC131" s="8">
        <v>0.25</v>
      </c>
      <c r="AD131" s="9">
        <f>T131/6.25/(1-AC131)</f>
        <v>82.13333333333334</v>
      </c>
      <c r="AE131" s="8">
        <v>0.3</v>
      </c>
      <c r="AF131" s="3">
        <f>S131/6.25/(1-AE131)</f>
        <v>37.714285714285715</v>
      </c>
      <c r="AG131" s="3"/>
      <c r="AH131" s="3"/>
      <c r="AI131" s="3">
        <f t="shared" si="63"/>
        <v>37.714285714285715</v>
      </c>
      <c r="AJ131" s="1">
        <f t="shared" si="67"/>
        <v>37.71</v>
      </c>
      <c r="AK131" s="1">
        <f t="shared" si="68"/>
        <v>37.71</v>
      </c>
      <c r="AL131" s="66">
        <v>52</v>
      </c>
      <c r="AM131" s="68">
        <v>165</v>
      </c>
      <c r="AN131" s="67">
        <f t="shared" si="58"/>
        <v>165</v>
      </c>
      <c r="AO131" s="69"/>
      <c r="AP131" s="1">
        <f>S131-AM131</f>
        <v>0</v>
      </c>
      <c r="AQ131" s="56">
        <f t="shared" si="59"/>
        <v>0.32162833866780138</v>
      </c>
      <c r="AR131" s="1" t="s">
        <v>226</v>
      </c>
      <c r="AS131" s="3"/>
      <c r="AT131" s="3"/>
      <c r="AU131" s="3"/>
      <c r="AV131" s="3"/>
      <c r="AW131" s="3"/>
      <c r="AX131" s="3"/>
    </row>
    <row r="132" spans="1:50" s="1" customFormat="1" ht="15" customHeight="1" x14ac:dyDescent="0.25">
      <c r="A132" s="13" t="s">
        <v>37</v>
      </c>
      <c r="B132" s="10"/>
      <c r="C132" s="14">
        <v>5222</v>
      </c>
      <c r="D132" s="15">
        <v>2597</v>
      </c>
      <c r="E132" s="10">
        <v>2363</v>
      </c>
      <c r="F132" s="12">
        <v>1971</v>
      </c>
      <c r="G132" s="16">
        <v>1109</v>
      </c>
      <c r="H132" s="17">
        <v>17</v>
      </c>
      <c r="I132" s="74" t="s">
        <v>222</v>
      </c>
      <c r="J132" s="74" t="s">
        <v>223</v>
      </c>
      <c r="K132" s="25" t="s">
        <v>224</v>
      </c>
      <c r="L132" s="26">
        <v>2</v>
      </c>
      <c r="M132" s="27">
        <v>1</v>
      </c>
      <c r="N132" s="28"/>
      <c r="O132" s="29"/>
      <c r="P132" s="30"/>
      <c r="Q132" s="38"/>
      <c r="R132" s="38"/>
      <c r="S132" s="43"/>
      <c r="T132" s="28"/>
      <c r="U132" s="90">
        <v>180</v>
      </c>
      <c r="V132" s="41"/>
      <c r="W132" s="11"/>
      <c r="X132" s="42" t="e">
        <f>MIN(#REF!,N132,#REF!,O132,#REF!,#REF!,P132,#REF!,Q132,R132,#REF!,#REF!,#REF!,#REF!,S132,#REF!,#REF!,T132,U132,#REF!,#REF!)</f>
        <v>#REF!</v>
      </c>
      <c r="Y132" s="42" t="e">
        <f>MAX(#REF!,N132,#REF!,O132,#REF!,#REF!,P132,#REF!,Q132,R132,#REF!,#REF!,#REF!,#REF!,S132,#REF!,#REF!,T132,U132,#REF!,#REF!)</f>
        <v>#REF!</v>
      </c>
      <c r="Z132" s="8" t="e">
        <f>X132/Y132</f>
        <v>#REF!</v>
      </c>
      <c r="AA132" s="60" t="e">
        <f>Y132-X132</f>
        <v>#REF!</v>
      </c>
      <c r="AB132" s="3" t="e">
        <f>AA132*L132</f>
        <v>#REF!</v>
      </c>
      <c r="AC132" s="56">
        <v>0.23</v>
      </c>
      <c r="AD132" s="9">
        <f>U132/6.25/(1-AC132)</f>
        <v>37.402597402597401</v>
      </c>
      <c r="AE132" s="8"/>
      <c r="AF132" s="3">
        <v>34.130000000000003</v>
      </c>
      <c r="AG132" s="3"/>
      <c r="AH132" s="3"/>
      <c r="AI132" s="3">
        <f t="shared" si="63"/>
        <v>34.130000000000003</v>
      </c>
      <c r="AJ132" s="1">
        <f t="shared" si="67"/>
        <v>34.130000000000003</v>
      </c>
      <c r="AK132" s="1">
        <f t="shared" si="68"/>
        <v>68.260000000000005</v>
      </c>
      <c r="AL132" s="66">
        <v>59</v>
      </c>
      <c r="AM132" s="68">
        <v>180</v>
      </c>
      <c r="AN132" s="67">
        <f t="shared" si="58"/>
        <v>180</v>
      </c>
      <c r="AO132" s="69"/>
      <c r="AP132" s="1">
        <f>U132-AM132</f>
        <v>0</v>
      </c>
      <c r="AQ132" s="56">
        <f t="shared" si="59"/>
        <v>0.18233294039888537</v>
      </c>
      <c r="AR132" s="1" t="s">
        <v>226</v>
      </c>
      <c r="AS132" s="3"/>
      <c r="AT132" s="3"/>
      <c r="AU132" s="3"/>
      <c r="AV132" s="3"/>
      <c r="AW132" s="3"/>
      <c r="AX132" s="3"/>
    </row>
    <row r="135" spans="1:50" x14ac:dyDescent="0.25">
      <c r="A135" s="91" t="s">
        <v>233</v>
      </c>
    </row>
    <row r="136" spans="1:50" x14ac:dyDescent="0.25">
      <c r="A136" s="91" t="s">
        <v>234</v>
      </c>
    </row>
    <row r="137" spans="1:50" x14ac:dyDescent="0.25">
      <c r="A137" s="91" t="s">
        <v>236</v>
      </c>
    </row>
    <row r="138" spans="1:50" x14ac:dyDescent="0.25">
      <c r="A138" s="91" t="s">
        <v>235</v>
      </c>
    </row>
  </sheetData>
  <autoFilter ref="A3:AX132"/>
  <mergeCells count="6">
    <mergeCell ref="AR1:AR2"/>
    <mergeCell ref="A1:M2"/>
    <mergeCell ref="N1:W2"/>
    <mergeCell ref="X1:AK2"/>
    <mergeCell ref="AL1:AO2"/>
    <mergeCell ref="AP1:AQ2"/>
  </mergeCells>
  <phoneticPr fontId="18" type="noConversion"/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huiling chen</dc:creator>
  <cp:lastModifiedBy>Lenovo</cp:lastModifiedBy>
  <dcterms:created xsi:type="dcterms:W3CDTF">2015-06-05T18:19:00Z</dcterms:created>
  <dcterms:modified xsi:type="dcterms:W3CDTF">2017-05-04T06:23:35Z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