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\Desktop\PM templates MERGE\templates\"/>
    </mc:Choice>
  </mc:AlternateContent>
  <xr:revisionPtr revIDLastSave="0" documentId="13_ncr:1_{3E568BFC-1F06-4517-9E05-ADBC0333EDA7}" xr6:coauthVersionLast="33" xr6:coauthVersionMax="33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ChartsDataSheet" sheetId="4" state="veryHidden" r:id="rId1"/>
    <sheet name="Project Plan" sheetId="1" r:id="rId2"/>
    <sheet name="Sheet1" sheetId="5" r:id="rId3"/>
  </sheets>
  <definedNames>
    <definedName name="lancetta">MMULT((MOD(INT(#REF!/m*angle)-angle/2+1-ROW(#REF!),360)={0,1,359,179,180,181})*CHOOSE({1,2,2,3,3,3},95,75,5),{1;1;1;1;1;1})+5</definedName>
    <definedName name="scala">CHOOSE({2;4;1;3;2},1-angle/360,(max_g-min_g)/m*angle/2/360,min_g/m*angle/360,(m-max_g)/m*angle/360)</definedName>
  </definedNames>
  <calcPr calcId="179017"/>
</workbook>
</file>

<file path=xl/calcChain.xml><?xml version="1.0" encoding="utf-8"?>
<calcChain xmlns="http://schemas.openxmlformats.org/spreadsheetml/2006/main">
  <c r="V2" i="4" l="1"/>
  <c r="T2" i="4"/>
  <c r="H2" i="4"/>
  <c r="S2" i="4"/>
  <c r="D2" i="4" l="1"/>
  <c r="M20" i="1" l="1"/>
  <c r="M21" i="1"/>
  <c r="M22" i="1"/>
  <c r="M23" i="1"/>
  <c r="M19" i="1"/>
  <c r="M14" i="1"/>
  <c r="M15" i="1"/>
  <c r="M16" i="1"/>
  <c r="M17" i="1"/>
  <c r="M13" i="1"/>
  <c r="L6" i="1"/>
  <c r="M8" i="1"/>
  <c r="M7" i="1"/>
  <c r="M12" i="1" l="1"/>
  <c r="Q4" i="1"/>
  <c r="AR8" i="1" l="1"/>
  <c r="AR16" i="1"/>
  <c r="AR21" i="1"/>
  <c r="AR9" i="1"/>
  <c r="AR13" i="1"/>
  <c r="AR17" i="1"/>
  <c r="AR22" i="1"/>
  <c r="AR10" i="1"/>
  <c r="AR14" i="1"/>
  <c r="AR19" i="1"/>
  <c r="AR23" i="1"/>
  <c r="AR7" i="1"/>
  <c r="AR11" i="1"/>
  <c r="AR15" i="1"/>
  <c r="AR20" i="1"/>
  <c r="AR6" i="1"/>
  <c r="R4" i="1"/>
  <c r="AS9" i="1" l="1"/>
  <c r="AS13" i="1"/>
  <c r="AS17" i="1"/>
  <c r="AS21" i="1"/>
  <c r="AS14" i="1"/>
  <c r="AS22" i="1"/>
  <c r="AS7" i="1"/>
  <c r="AS11" i="1"/>
  <c r="AS15" i="1"/>
  <c r="AS19" i="1"/>
  <c r="AS23" i="1"/>
  <c r="AS8" i="1"/>
  <c r="AS16" i="1"/>
  <c r="AS20" i="1"/>
  <c r="AS6" i="1"/>
  <c r="AS10" i="1"/>
  <c r="S4" i="1"/>
  <c r="K18" i="1"/>
  <c r="K12" i="1"/>
  <c r="AT7" i="1" l="1"/>
  <c r="AT11" i="1"/>
  <c r="AT15" i="1"/>
  <c r="AT19" i="1"/>
  <c r="AT23" i="1"/>
  <c r="AT8" i="1"/>
  <c r="AT16" i="1"/>
  <c r="AT6" i="1"/>
  <c r="AT9" i="1"/>
  <c r="AT13" i="1"/>
  <c r="AT17" i="1"/>
  <c r="AT21" i="1"/>
  <c r="AT10" i="1"/>
  <c r="AT14" i="1"/>
  <c r="AT22" i="1"/>
  <c r="AT20" i="1"/>
  <c r="T4" i="1"/>
  <c r="O7" i="1"/>
  <c r="O13" i="1"/>
  <c r="O14" i="1"/>
  <c r="O15" i="1"/>
  <c r="O16" i="1"/>
  <c r="O19" i="1"/>
  <c r="O20" i="1"/>
  <c r="O21" i="1"/>
  <c r="O22" i="1"/>
  <c r="O23" i="1"/>
  <c r="AU9" i="1" l="1"/>
  <c r="AU13" i="1"/>
  <c r="AU17" i="1"/>
  <c r="AU21" i="1"/>
  <c r="AU7" i="1"/>
  <c r="AU11" i="1"/>
  <c r="AU15" i="1"/>
  <c r="AU19" i="1"/>
  <c r="AU23" i="1"/>
  <c r="AU8" i="1"/>
  <c r="AU16" i="1"/>
  <c r="AU20" i="1"/>
  <c r="AU6" i="1"/>
  <c r="AU10" i="1"/>
  <c r="AU14" i="1"/>
  <c r="AU22" i="1"/>
  <c r="U4" i="1"/>
  <c r="O18" i="1"/>
  <c r="M18" i="1"/>
  <c r="AV7" i="1" l="1"/>
  <c r="AV11" i="1"/>
  <c r="AV15" i="1"/>
  <c r="AV19" i="1"/>
  <c r="AV23" i="1"/>
  <c r="AV8" i="1"/>
  <c r="AV16" i="1"/>
  <c r="AV6" i="1"/>
  <c r="AV9" i="1"/>
  <c r="AV13" i="1"/>
  <c r="AV17" i="1"/>
  <c r="AV21" i="1"/>
  <c r="AV10" i="1"/>
  <c r="AV14" i="1"/>
  <c r="AV22" i="1"/>
  <c r="AV20" i="1"/>
  <c r="N18" i="1"/>
  <c r="L12" i="1"/>
  <c r="V4" i="1"/>
  <c r="L18" i="1"/>
  <c r="AR18" i="1" l="1"/>
  <c r="AS18" i="1"/>
  <c r="AT18" i="1"/>
  <c r="AU18" i="1"/>
  <c r="AV18" i="1"/>
  <c r="AR12" i="1"/>
  <c r="AS12" i="1"/>
  <c r="AT12" i="1"/>
  <c r="AU12" i="1"/>
  <c r="AV12" i="1"/>
  <c r="AW7" i="1"/>
  <c r="AW15" i="1"/>
  <c r="AW19" i="1"/>
  <c r="AW23" i="1"/>
  <c r="AW13" i="1"/>
  <c r="AW17" i="1"/>
  <c r="AW21" i="1"/>
  <c r="AW14" i="1"/>
  <c r="AW18" i="1"/>
  <c r="AW22" i="1"/>
  <c r="AW16" i="1"/>
  <c r="AW20" i="1"/>
  <c r="AW12" i="1"/>
  <c r="W4" i="1"/>
  <c r="AX13" i="1" l="1"/>
  <c r="AX17" i="1"/>
  <c r="AX21" i="1"/>
  <c r="AX7" i="1"/>
  <c r="AX15" i="1"/>
  <c r="AX19" i="1"/>
  <c r="AX23" i="1"/>
  <c r="AX12" i="1"/>
  <c r="AX16" i="1"/>
  <c r="AX20" i="1"/>
  <c r="AX14" i="1"/>
  <c r="AX18" i="1"/>
  <c r="AX22" i="1"/>
  <c r="X4" i="1"/>
  <c r="AY7" i="1" l="1"/>
  <c r="AY15" i="1"/>
  <c r="AY19" i="1"/>
  <c r="AY23" i="1"/>
  <c r="AY13" i="1"/>
  <c r="AY17" i="1"/>
  <c r="AY21" i="1"/>
  <c r="AY14" i="1"/>
  <c r="AY18" i="1"/>
  <c r="AY22" i="1"/>
  <c r="AY12" i="1"/>
  <c r="AY16" i="1"/>
  <c r="AY20" i="1"/>
  <c r="Y4" i="1"/>
  <c r="AZ13" i="1" l="1"/>
  <c r="AZ17" i="1"/>
  <c r="AZ21" i="1"/>
  <c r="AZ7" i="1"/>
  <c r="AZ15" i="1"/>
  <c r="AZ19" i="1"/>
  <c r="AZ23" i="1"/>
  <c r="AZ12" i="1"/>
  <c r="AZ16" i="1"/>
  <c r="AZ20" i="1"/>
  <c r="AZ14" i="1"/>
  <c r="AZ18" i="1"/>
  <c r="AZ22" i="1"/>
  <c r="Z4" i="1"/>
  <c r="BA7" i="1" l="1"/>
  <c r="BA15" i="1"/>
  <c r="BA19" i="1"/>
  <c r="BA23" i="1"/>
  <c r="BA13" i="1"/>
  <c r="BA17" i="1"/>
  <c r="BA21" i="1"/>
  <c r="BA14" i="1"/>
  <c r="BA18" i="1"/>
  <c r="BA22" i="1"/>
  <c r="BA12" i="1"/>
  <c r="BA16" i="1"/>
  <c r="BA20" i="1"/>
  <c r="AA4" i="1"/>
  <c r="BB13" i="1" l="1"/>
  <c r="BB17" i="1"/>
  <c r="BB21" i="1"/>
  <c r="BB7" i="1"/>
  <c r="BB15" i="1"/>
  <c r="BB19" i="1"/>
  <c r="BB23" i="1"/>
  <c r="BB12" i="1"/>
  <c r="BB16" i="1"/>
  <c r="BB20" i="1"/>
  <c r="BB22" i="1"/>
  <c r="BB14" i="1"/>
  <c r="BB18" i="1"/>
  <c r="AB4" i="1"/>
  <c r="BC7" i="1" l="1"/>
  <c r="BC15" i="1"/>
  <c r="BC19" i="1"/>
  <c r="BC23" i="1"/>
  <c r="BC13" i="1"/>
  <c r="BC17" i="1"/>
  <c r="BC21" i="1"/>
  <c r="BC14" i="1"/>
  <c r="BC18" i="1"/>
  <c r="BC22" i="1"/>
  <c r="BC20" i="1"/>
  <c r="BC12" i="1"/>
  <c r="BC16" i="1"/>
  <c r="AC4" i="1"/>
  <c r="BD13" i="1" l="1"/>
  <c r="BD17" i="1"/>
  <c r="BD7" i="1"/>
  <c r="BD15" i="1"/>
  <c r="BD19" i="1"/>
  <c r="BD23" i="1"/>
  <c r="BD12" i="1"/>
  <c r="BD16" i="1"/>
  <c r="BD20" i="1"/>
  <c r="BD18" i="1"/>
  <c r="BD21" i="1"/>
  <c r="BD22" i="1"/>
  <c r="BD14" i="1"/>
  <c r="AD4" i="1"/>
  <c r="BE13" i="1" l="1"/>
  <c r="BE17" i="1"/>
  <c r="BE21" i="1"/>
  <c r="BE14" i="1"/>
  <c r="BE19" i="1"/>
  <c r="BE15" i="1"/>
  <c r="BE20" i="1"/>
  <c r="BE16" i="1"/>
  <c r="BE22" i="1"/>
  <c r="BE7" i="1"/>
  <c r="BE12" i="1"/>
  <c r="BE18" i="1"/>
  <c r="BE23" i="1"/>
  <c r="AE4" i="1"/>
  <c r="BF7" i="1" l="1"/>
  <c r="BF15" i="1"/>
  <c r="BF19" i="1"/>
  <c r="BF23" i="1"/>
  <c r="BF12" i="1"/>
  <c r="BF17" i="1"/>
  <c r="BF22" i="1"/>
  <c r="BF13" i="1"/>
  <c r="BF18" i="1"/>
  <c r="BF14" i="1"/>
  <c r="BF20" i="1"/>
  <c r="BF16" i="1"/>
  <c r="BF21" i="1"/>
  <c r="AF4" i="1"/>
  <c r="BG13" i="1" l="1"/>
  <c r="BG17" i="1"/>
  <c r="BG21" i="1"/>
  <c r="BG15" i="1"/>
  <c r="BG20" i="1"/>
  <c r="BG16" i="1"/>
  <c r="BG22" i="1"/>
  <c r="BG7" i="1"/>
  <c r="BG12" i="1"/>
  <c r="BG18" i="1"/>
  <c r="BG23" i="1"/>
  <c r="BG14" i="1"/>
  <c r="BG19" i="1"/>
  <c r="AW8" i="1"/>
  <c r="BB8" i="1"/>
  <c r="BG8" i="1"/>
  <c r="O8" i="1"/>
  <c r="BA8" i="1"/>
  <c r="BC8" i="1" l="1"/>
  <c r="AX8" i="1"/>
  <c r="BD8" i="1"/>
  <c r="AY8" i="1"/>
  <c r="BE8" i="1"/>
  <c r="AZ8" i="1"/>
  <c r="BF8" i="1"/>
  <c r="BB9" i="1"/>
  <c r="AX9" i="1"/>
  <c r="AZ9" i="1"/>
  <c r="BD9" i="1"/>
  <c r="BA9" i="1"/>
  <c r="AW9" i="1"/>
  <c r="BG9" i="1"/>
  <c r="BC9" i="1"/>
  <c r="AY9" i="1"/>
  <c r="BE9" i="1"/>
  <c r="BF9" i="1"/>
  <c r="M9" i="1"/>
  <c r="O9" i="1" s="1"/>
  <c r="AZ10" i="1"/>
  <c r="BG10" i="1"/>
  <c r="BA10" i="1"/>
  <c r="AY10" i="1"/>
  <c r="BE10" i="1"/>
  <c r="AX10" i="1"/>
  <c r="BC10" i="1"/>
  <c r="AW10" i="1"/>
  <c r="BD10" i="1"/>
  <c r="BF10" i="1"/>
  <c r="BB10" i="1"/>
  <c r="M10" i="1"/>
  <c r="O10" i="1" l="1"/>
  <c r="BB11" i="1"/>
  <c r="BF11" i="1"/>
  <c r="BA11" i="1"/>
  <c r="AW11" i="1"/>
  <c r="BC11" i="1"/>
  <c r="BE11" i="1"/>
  <c r="BD11" i="1"/>
  <c r="AX11" i="1"/>
  <c r="BG11" i="1"/>
  <c r="AY11" i="1"/>
  <c r="AZ11" i="1"/>
  <c r="M11" i="1"/>
  <c r="M6" i="1" s="1"/>
  <c r="O11" i="1" l="1"/>
  <c r="O6" i="1" s="1"/>
  <c r="N6" i="1" s="1"/>
  <c r="E7" i="1"/>
  <c r="E24" i="1" s="1"/>
  <c r="BA6" i="1"/>
  <c r="BA24" i="1" s="1"/>
  <c r="Z24" i="1" s="1"/>
  <c r="BB6" i="1"/>
  <c r="BB24" i="1" s="1"/>
  <c r="AA24" i="1" s="1"/>
  <c r="AX6" i="1"/>
  <c r="AX24" i="1" s="1"/>
  <c r="W24" i="1" s="1"/>
  <c r="BG6" i="1"/>
  <c r="BG24" i="1" s="1"/>
  <c r="AF24" i="1" s="1"/>
  <c r="BD6" i="1"/>
  <c r="BD24" i="1" s="1"/>
  <c r="AC24" i="1" s="1"/>
  <c r="AW6" i="1"/>
  <c r="AW24" i="1" s="1"/>
  <c r="V24" i="1" s="1"/>
  <c r="BE6" i="1"/>
  <c r="BE24" i="1" s="1"/>
  <c r="AD24" i="1" s="1"/>
  <c r="AY6" i="1"/>
  <c r="AY24" i="1" s="1"/>
  <c r="X24" i="1" s="1"/>
  <c r="AZ6" i="1"/>
  <c r="AZ24" i="1" s="1"/>
  <c r="Y24" i="1" s="1"/>
  <c r="BF6" i="1"/>
  <c r="BF24" i="1" s="1"/>
  <c r="AE24" i="1" s="1"/>
  <c r="BC6" i="1"/>
  <c r="BC24" i="1" s="1"/>
  <c r="AB24" i="1" s="1"/>
  <c r="AV24" i="1" l="1"/>
  <c r="U24" i="1" s="1"/>
  <c r="AS24" i="1"/>
  <c r="R24" i="1" s="1"/>
  <c r="AR24" i="1"/>
  <c r="Q24" i="1" s="1"/>
  <c r="AU24" i="1"/>
  <c r="T24" i="1" s="1"/>
  <c r="AT24" i="1"/>
  <c r="S24" i="1" s="1"/>
  <c r="O17" i="1" l="1"/>
  <c r="O12" i="1" s="1"/>
  <c r="N12" i="1" l="1"/>
  <c r="E23" i="1"/>
  <c r="B2" i="4" s="1"/>
  <c r="C2" i="4" s="1"/>
  <c r="E2" i="4" s="1"/>
</calcChain>
</file>

<file path=xl/sharedStrings.xml><?xml version="1.0" encoding="utf-8"?>
<sst xmlns="http://schemas.openxmlformats.org/spreadsheetml/2006/main" count="167" uniqueCount="121">
  <si>
    <t>Task ID</t>
  </si>
  <si>
    <t>Task</t>
  </si>
  <si>
    <t>Task 1</t>
  </si>
  <si>
    <t>Task 2</t>
  </si>
  <si>
    <t>Task3</t>
  </si>
  <si>
    <t>Days Required</t>
  </si>
  <si>
    <t>Start</t>
  </si>
  <si>
    <t>End</t>
  </si>
  <si>
    <t>DR</t>
  </si>
  <si>
    <t>S</t>
  </si>
  <si>
    <t>DC</t>
  </si>
  <si>
    <t>ST1</t>
  </si>
  <si>
    <t>ST2</t>
  </si>
  <si>
    <t>ST3</t>
  </si>
  <si>
    <t>ST4</t>
  </si>
  <si>
    <t>ST5</t>
  </si>
  <si>
    <t>Labels</t>
  </si>
  <si>
    <t>Overall Progress (%)</t>
  </si>
  <si>
    <t>Project Start</t>
  </si>
  <si>
    <t>Project End</t>
  </si>
  <si>
    <t>Project Plan Dashboard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</si>
  <si>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</si>
  <si>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</si>
  <si>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</si>
  <si>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</si>
  <si>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</si>
  <si>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</si>
  <si>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</si>
  <si>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</si>
  <si>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</si>
  <si>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</si>
  <si>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</si>
  <si>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</si>
  <si>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</si>
  <si>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</si>
  <si>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</si>
  <si>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</si>
  <si>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Resource Heat Map --&gt;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</si>
  <si>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</si>
  <si>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</si>
  <si>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</si>
  <si>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</si>
  <si>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</si>
  <si>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</si>
  <si>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</si>
  <si>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</si>
  <si>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</si>
  <si>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</si>
  <si>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</si>
  <si>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</si>
  <si>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</si>
  <si>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</si>
  <si>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</si>
  <si>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</si>
  <si>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</si>
  <si>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</si>
  <si>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</si>
  <si>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</si>
  <si>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</si>
  <si>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</si>
  <si>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</si>
  <si>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</si>
  <si>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</si>
  <si>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</si>
  <si>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</si>
  <si>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</si>
  <si>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</si>
  <si>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</si>
  <si>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</si>
  <si>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</si>
  <si>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</si>
  <si>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</si>
  <si>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</si>
  <si>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</si>
  <si>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</si>
  <si>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</si>
  <si>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</si>
  <si>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</si>
  <si>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</si>
  <si>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</si>
  <si>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</si>
  <si>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</si>
  <si>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</si>
  <si>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</si>
  <si>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</si>
  <si>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</si>
  <si>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</si>
  <si>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</si>
  <si>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</si>
  <si>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</si>
  <si>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</si>
  <si>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</si>
  <si>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</si>
  <si>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</si>
  <si>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</si>
  <si>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</si>
  <si>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</si>
  <si>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</si>
  <si>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</si>
  <si>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</si>
  <si>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</si>
  <si>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</si>
  <si>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</si>
  <si>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</si>
  <si>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</si>
  <si>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</si>
  <si>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</si>
  <si>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</si>
  <si>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</si>
  <si>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</si>
  <si>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</si>
  <si>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</si>
  <si>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</si>
  <si>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</si>
  <si>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</si>
  <si>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</si>
  <si>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</si>
  <si>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G1_8787</t>
  </si>
  <si>
    <t>Per</t>
  </si>
  <si>
    <t>Progress</t>
  </si>
  <si>
    <t>Skin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</si>
</sst>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</font>
    <font>
      <sz val="7"/>
      <color theme="1"/>
      <name val="Calibri"/>
      <family val="2"/>
      <charset val="238"/>
      <scheme val="minor"/>
    </font>
    <font>
      <sz val="7"/>
      <color theme="0"/>
      <name val="Calibri"/>
      <family val="2"/>
      <charset val="238"/>
      <scheme val="minor"/>
    </font>
    <font>
      <i/>
      <sz val="7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4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/>
      <right style="thick">
        <color theme="0"/>
      </right>
      <top/>
      <bottom/>
      <diagonal/>
    </border>
  </borders>
  <cellStyleXfs count="9">
    <xf numFmtId="0" fontId="0" fillId="0" borderId="0"/>
    <xf numFmtId="0" fontId="3" fillId="2" borderId="1" applyNumberFormat="0" applyAlignment="0">
      <alignment horizontal="left" indent="1"/>
    </xf>
    <xf numFmtId="0" fontId="3" fillId="3" borderId="1">
      <alignment horizontal="left" indent="1"/>
    </xf>
    <xf numFmtId="0" fontId="4" fillId="4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</cellStyleXfs>
  <cellXfs count="75">
    <xf numFmtId="0" fontId="0" fillId="0" borderId="0" xfId="0"/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0" borderId="0" xfId="0" applyFill="1" applyBorder="1"/>
    <xf numFmtId="0" fontId="0" fillId="0" borderId="0" xfId="0" applyFill="1" applyBorder="1" applyProtection="1">
      <protection locked="0"/>
    </xf>
    <xf numFmtId="0" fontId="11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11" fillId="5" borderId="0" xfId="0" applyFont="1" applyFill="1"/>
    <xf numFmtId="14" fontId="10" fillId="5" borderId="0" xfId="0" applyNumberFormat="1" applyFont="1" applyFill="1" applyBorder="1" applyAlignment="1">
      <alignment horizontal="center"/>
    </xf>
    <xf numFmtId="0" fontId="14" fillId="5" borderId="0" xfId="0" applyFont="1" applyFill="1" applyBorder="1"/>
    <xf numFmtId="0" fontId="15" fillId="5" borderId="0" xfId="0" applyFont="1" applyFill="1"/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5" fillId="5" borderId="0" xfId="0" applyFont="1" applyFill="1" applyProtection="1">
      <protection locked="0"/>
    </xf>
    <xf numFmtId="0" fontId="14" fillId="5" borderId="0" xfId="0" applyFont="1" applyFill="1"/>
    <xf numFmtId="0" fontId="14" fillId="6" borderId="0" xfId="0" applyFont="1" applyFill="1" applyBorder="1" applyAlignment="1">
      <alignment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0" xfId="0" applyFont="1" applyFill="1" applyBorder="1"/>
    <xf numFmtId="164" fontId="14" fillId="6" borderId="0" xfId="3" applyNumberFormat="1" applyFont="1" applyFill="1" applyBorder="1" applyAlignment="1">
      <alignment horizontal="center" vertical="center"/>
    </xf>
    <xf numFmtId="164" fontId="14" fillId="6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 applyProtection="1">
      <alignment horizontal="center" vertical="center"/>
    </xf>
    <xf numFmtId="0" fontId="14" fillId="6" borderId="0" xfId="0" applyFont="1" applyFill="1" applyBorder="1" applyProtection="1">
      <protection locked="0"/>
    </xf>
    <xf numFmtId="14" fontId="14" fillId="6" borderId="0" xfId="0" applyNumberFormat="1" applyFont="1" applyFill="1" applyBorder="1" applyAlignment="1" applyProtection="1">
      <alignment horizontal="center" vertical="center"/>
      <protection locked="0"/>
    </xf>
    <xf numFmtId="0" fontId="14" fillId="6" borderId="0" xfId="4" applyNumberFormat="1" applyFont="1" applyFill="1" applyBorder="1" applyAlignment="1" applyProtection="1">
      <alignment horizontal="center"/>
    </xf>
    <xf numFmtId="0" fontId="14" fillId="6" borderId="0" xfId="4" applyNumberFormat="1" applyFont="1" applyFill="1" applyBorder="1" applyAlignment="1" applyProtection="1">
      <alignment horizontal="center" vertical="center"/>
    </xf>
    <xf numFmtId="0" fontId="11" fillId="9" borderId="0" xfId="0" applyFont="1" applyFill="1" applyBorder="1" applyProtection="1">
      <protection locked="0"/>
    </xf>
    <xf numFmtId="0" fontId="11" fillId="9" borderId="0" xfId="0" applyFont="1" applyFill="1" applyBorder="1" applyAlignment="1" applyProtection="1">
      <protection locked="0"/>
    </xf>
    <xf numFmtId="0" fontId="16" fillId="9" borderId="0" xfId="0" applyFont="1" applyFill="1" applyBorder="1" applyAlignment="1" applyProtection="1">
      <alignment horizontal="center" vertical="center"/>
    </xf>
    <xf numFmtId="14" fontId="16" fillId="9" borderId="0" xfId="0" applyNumberFormat="1" applyFont="1" applyFill="1" applyBorder="1" applyAlignment="1">
      <alignment horizontal="center" vertical="center"/>
    </xf>
    <xf numFmtId="165" fontId="16" fillId="9" borderId="0" xfId="0" applyNumberFormat="1" applyFont="1" applyFill="1" applyBorder="1" applyAlignment="1" applyProtection="1">
      <alignment horizontal="center"/>
      <protection locked="0"/>
    </xf>
    <xf numFmtId="165" fontId="16" fillId="9" borderId="0" xfId="0" applyNumberFormat="1" applyFont="1" applyFill="1" applyBorder="1" applyAlignment="1" applyProtection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16" fillId="9" borderId="0" xfId="4" applyNumberFormat="1" applyFont="1" applyFill="1" applyBorder="1" applyAlignment="1" applyProtection="1">
      <alignment horizontal="center"/>
    </xf>
    <xf numFmtId="9" fontId="0" fillId="0" borderId="0" xfId="0" applyNumberFormat="1" applyAlignment="1">
      <alignment horizontal="center"/>
    </xf>
    <xf numFmtId="0" fontId="13" fillId="9" borderId="0" xfId="0" applyFont="1" applyFill="1" applyBorder="1" applyAlignment="1" applyProtection="1">
      <alignment horizontal="center" vertical="center"/>
      <protection locked="0"/>
    </xf>
    <xf numFmtId="14" fontId="13" fillId="9" borderId="0" xfId="0" applyNumberFormat="1" applyFont="1" applyFill="1" applyBorder="1" applyAlignment="1" applyProtection="1">
      <alignment horizontal="center" vertical="center"/>
    </xf>
    <xf numFmtId="0" fontId="13" fillId="9" borderId="0" xfId="0" applyFont="1" applyFill="1" applyBorder="1" applyAlignment="1" applyProtection="1">
      <alignment horizontal="center" vertical="center"/>
    </xf>
    <xf numFmtId="9" fontId="13" fillId="9" borderId="0" xfId="4" applyFont="1" applyFill="1" applyBorder="1" applyAlignment="1" applyProtection="1">
      <alignment horizontal="center" vertical="center"/>
    </xf>
    <xf numFmtId="14" fontId="14" fillId="6" borderId="0" xfId="0" applyNumberFormat="1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>
      <alignment horizontal="center"/>
    </xf>
    <xf numFmtId="9" fontId="14" fillId="6" borderId="0" xfId="4" applyFont="1" applyFill="1" applyBorder="1" applyAlignment="1" applyProtection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horizontal="center" vertical="center"/>
    </xf>
    <xf numFmtId="164" fontId="21" fillId="6" borderId="0" xfId="3" applyNumberFormat="1" applyFont="1" applyFill="1" applyBorder="1" applyAlignment="1">
      <alignment horizontal="center" vertical="center"/>
    </xf>
    <xf numFmtId="164" fontId="21" fillId="6" borderId="0" xfId="0" applyNumberFormat="1" applyFont="1" applyFill="1" applyBorder="1" applyAlignment="1">
      <alignment horizontal="center" vertical="center"/>
    </xf>
    <xf numFmtId="0" fontId="16" fillId="9" borderId="0" xfId="0" applyFont="1" applyFill="1" applyBorder="1" applyProtection="1">
      <protection locked="0"/>
    </xf>
    <xf numFmtId="0" fontId="18" fillId="9" borderId="0" xfId="0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>
      <alignment horizontal="center" vertical="center"/>
      <protection locked="0"/>
    </xf>
    <xf numFmtId="0" fontId="14" fillId="6" borderId="0" xfId="0" applyFont="1" applyFill="1" applyBorder="1" applyAlignment="1" applyProtection="1">
      <alignment horizontal="center"/>
      <protection locked="0"/>
    </xf>
    <xf numFmtId="0" fontId="12" fillId="9" borderId="0" xfId="0" applyFont="1" applyFill="1" applyBorder="1" applyProtection="1">
      <protection locked="0"/>
    </xf>
    <xf numFmtId="0" fontId="11" fillId="9" borderId="0" xfId="0" applyFont="1" applyFill="1" applyBorder="1"/>
    <xf numFmtId="0" fontId="16" fillId="6" borderId="0" xfId="0" applyFont="1" applyFill="1" applyBorder="1"/>
    <xf numFmtId="0" fontId="16" fillId="6" borderId="0" xfId="0" applyFont="1" applyFill="1" applyBorder="1" applyAlignment="1">
      <alignment horizontal="center" vertical="center"/>
    </xf>
    <xf numFmtId="14" fontId="17" fillId="9" borderId="0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</cellXfs>
  <cellStyles count="9">
    <cellStyle name="Day Header 1" xfId="1" xr:uid="{00000000-0005-0000-0000-000000000000}"/>
    <cellStyle name="Day Header 2" xfId="2" xr:uid="{00000000-0005-0000-0000-000001000000}"/>
    <cellStyle name="Good" xfId="3" builtinId="26"/>
    <cellStyle name="Normal" xfId="0" builtinId="0"/>
    <cellStyle name="Normal 2" xfId="5" xr:uid="{00000000-0005-0000-0000-000004000000}"/>
    <cellStyle name="Normál 2" xfId="6" xr:uid="{00000000-0005-0000-0000-000005000000}"/>
    <cellStyle name="Normal 3" xfId="8" xr:uid="{00000000-0005-0000-0000-000006000000}"/>
    <cellStyle name="Percent" xfId="4" builtinId="5"/>
    <cellStyle name="Százalék 2" xfId="7" xr:uid="{00000000-0005-0000-0000-000008000000}"/>
  </cellStyles>
  <dxfs count="2">
    <dxf>
      <fill>
        <patternFill patternType="solid">
          <fgColor auto="1"/>
          <bgColor rgb="FFFF7C8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9" tint="0.39994506668294322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44600938967137E-2"/>
          <c:y val="2.8148148148148148E-2"/>
          <c:w val="0.9569953051643193"/>
          <c:h val="0.94370370370370371"/>
        </c:manualLayout>
      </c:layout>
      <c:doughnutChart>
        <c:varyColors val="1"/>
        <c:ser>
          <c:idx val="0"/>
          <c:order val="0"/>
          <c:tx>
            <c:v>DNUT</c:v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B748-4C8F-8943-6B10F95AC3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748-4C8F-8943-6B10F95AC316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5-B748-4C8F-8943-6B10F95AC316}"/>
              </c:ext>
            </c:extLst>
          </c:dPt>
          <c:dPt>
            <c:idx val="3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7-B748-4C8F-8943-6B10F95AC316}"/>
              </c:ext>
            </c:extLst>
          </c:dPt>
          <c:val>
            <c:numLit>
              <c:formatCode>General</c:formatCode>
              <c:ptCount val="4"/>
              <c:pt idx="0">
                <c:v>30</c:v>
              </c:pt>
              <c:pt idx="1">
                <c:v>40</c:v>
              </c:pt>
              <c:pt idx="2">
                <c:v>30</c:v>
              </c:pt>
              <c:pt idx="3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B748-4C8F-8943-6B10F95A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68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A-B748-4C8F-8943-6B10F95AC316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C-B748-4C8F-8943-6B10F95AC316}"/>
              </c:ext>
            </c:extLst>
          </c:dPt>
          <c:dPt>
            <c:idx val="2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E-B748-4C8F-8943-6B10F95AC316}"/>
              </c:ext>
            </c:extLst>
          </c:dPt>
          <c:val>
            <c:numRef>
              <c:f>ChartsDataSheet!$C$2:$E$2</c:f>
              <c:numCache>
                <c:formatCode>General</c:formatCode>
                <c:ptCount val="3"/>
                <c:pt idx="0">
                  <c:v>50.10638297872341</c:v>
                </c:pt>
                <c:pt idx="1">
                  <c:v>2</c:v>
                </c:pt>
                <c:pt idx="2">
                  <c:v>97.893617021276583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48-4C8F-8943-6B10F95A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>
              <a:lumMod val="75000"/>
            </a:sysClr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croll" dx="22" fmlaLink="$F13" horiz="1" max="33" page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xceldashboardschool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28575</xdr:rowOff>
        </xdr:from>
        <xdr:to>
          <xdr:col>4</xdr:col>
          <xdr:colOff>609600</xdr:colOff>
          <xdr:row>8</xdr:row>
          <xdr:rowOff>66675</xdr:rowOff>
        </xdr:to>
        <xdr:sp macro="" textlink="">
          <xdr:nvSpPr>
            <xdr:cNvPr id="1059" name="Scroll Ba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47</xdr:col>
      <xdr:colOff>264582</xdr:colOff>
      <xdr:row>25</xdr:row>
      <xdr:rowOff>296333</xdr:rowOff>
    </xdr:from>
    <xdr:to>
      <xdr:col>53</xdr:col>
      <xdr:colOff>275165</xdr:colOff>
      <xdr:row>30</xdr:row>
      <xdr:rowOff>63499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2772098" y="2975239"/>
          <a:ext cx="1796520" cy="1529291"/>
          <a:chOff x="8223250" y="920750"/>
          <a:chExt cx="1409700" cy="1073150"/>
        </a:xfrm>
      </xdr:grpSpPr>
      <xdr:pic>
        <xdr:nvPicPr>
          <xdr:cNvPr id="7" name="Picture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28050" y="920750"/>
            <a:ext cx="793750" cy="79375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8223250" y="1790700"/>
            <a:ext cx="1409700" cy="203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hu-HU" sz="1100" b="1">
                <a:solidFill>
                  <a:srgbClr val="FF0000"/>
                </a:solidFill>
              </a:rPr>
              <a:t>VISIT OUR WEBSITE!</a:t>
            </a:r>
          </a:p>
        </xdr:txBody>
      </xdr:sp>
    </xdr:grpSp>
    <xdr:clientData/>
  </xdr:twoCellAnchor>
  <xdr:twoCellAnchor>
    <xdr:from>
      <xdr:col>3</xdr:col>
      <xdr:colOff>158750</xdr:colOff>
      <xdr:row>9</xdr:row>
      <xdr:rowOff>0</xdr:rowOff>
    </xdr:from>
    <xdr:to>
      <xdr:col>4</xdr:col>
      <xdr:colOff>609600</xdr:colOff>
      <xdr:row>21</xdr:row>
      <xdr:rowOff>76200</xdr:rowOff>
    </xdr:to>
    <xdr:graphicFrame macro="">
      <xdr:nvGraphicFramePr>
        <xdr:cNvPr id="11" name="G1_878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0.31338</cdr:x>
      <cdr:y>0.69821</cdr:y>
    </cdr:from>
    <cdr:to>
      <cdr:x>0.68521</cdr:x>
      <cdr:y>0.80821</cdr:y>
    </cdr:to>
    <cdr:sp macro="" textlink="'Project Plan'!$E$23">
      <cdr:nvSpPr>
        <cdr:cNvPr id="2" name="TextBox 1"/>
        <cdr:cNvSpPr txBox="1"/>
      </cdr:nvSpPr>
      <cdr:spPr>
        <a:xfrm xmlns:a="http://schemas.openxmlformats.org/drawingml/2006/main">
          <a:off x="844739" y="1915325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fld id="{3CD081CC-93C6-46B3-8BFD-4AB1A0EE93F1}" type="TxLink">
            <a:rPr lang="en-US" sz="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indent="0" algn="ctr"/>
            <a:t>50%</a:t>
          </a:fld>
          <a:endParaRPr lang="en-US" sz="800" b="1">
            <a:solidFill>
              <a:srgbClr val="5F5757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0.20775</cdr:x>
      <cdr:y>0.62847</cdr:y>
    </cdr:from>
    <cdr:to>
      <cdr:x>0.41901</cdr:x>
      <cdr:y>0.7309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1974" y="1724025"/>
          <a:ext cx="571500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indent="0"/>
          <a:r>
            <a:rPr lang="en-US" sz="6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0%</a:t>
          </a:r>
          <a:endParaRPr lang="en-US" sz="600" b="1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0.15963</cdr:x>
      <cdr:y>0.34012</cdr:y>
    </cdr:from>
    <cdr:to>
      <cdr:x>0.3709</cdr:x>
      <cdr:y>0.43387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086" y="933026"/>
          <a:ext cx="5732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6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25%</a:t>
          </a:r>
          <a:endParaRPr lang="en-US" sz="600" b="1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0.38602</cdr:x>
      <cdr:y>0.17361</cdr:y>
    </cdr:from>
    <cdr:to>
      <cdr:x>0.64085</cdr:x>
      <cdr:y>0.26968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44231" y="476251"/>
          <a:ext cx="689319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6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50%</a:t>
          </a:r>
          <a:endParaRPr lang="en-US" sz="600" b="1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0.61871</cdr:x>
      <cdr:y>0.3302</cdr:y>
    </cdr:from>
    <cdr:to>
      <cdr:x>0.84758</cdr:x>
      <cdr:y>0.44478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8627" y="905791"/>
          <a:ext cx="62095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6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75%</a:t>
          </a:r>
          <a:endParaRPr lang="en-US" sz="600" b="1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0.61972</cdr:x>
      <cdr:y>0.625</cdr:y>
    </cdr:from>
    <cdr:to>
      <cdr:x>0.83451</cdr:x>
      <cdr:y>0.71875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76400" y="1714501"/>
          <a:ext cx="5810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6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100%</a:t>
          </a:r>
          <a:endParaRPr lang="en-US" sz="600" b="1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0.31537</cdr:x>
      <cdr:y>0.76765</cdr:y>
    </cdr:from>
    <cdr:to>
      <cdr:x>0.6872</cdr:x>
      <cdr:y>0.87765</cdr:y>
    </cdr:to>
    <cdr:sp macro="" textlink="'Project Plan'!$D$23">
      <cdr:nvSpPr>
        <cdr:cNvPr id="8" name="TextBox 7"/>
        <cdr:cNvSpPr txBox="1"/>
      </cdr:nvSpPr>
      <cdr:spPr>
        <a:xfrm xmlns:a="http://schemas.openxmlformats.org/drawingml/2006/main">
          <a:off x="850095" y="2105812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 anchor="ctr" anchorCtr="1"/>
        <a:lstStyle xmlns:a="http://schemas.openxmlformats.org/drawingml/2006/main"/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Progress</a:t>
          </a:r>
          <a:endParaRPr lang="en-US" sz="8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14" name="Skin 5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170000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743200" cy="27432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17E-0AC9-4298-AC9C-FDFC7C95D5DA}">
  <dimension ref="A1:CCC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style="50" bestFit="1" customWidth="1"/>
    <col min="2" max="2" width="3.5703125" style="50" bestFit="1" customWidth="1"/>
    <col min="3" max="5" width="2" style="50" bestFit="1" customWidth="1"/>
    <col min="6" max="6" width="4.42578125" style="50" bestFit="1" customWidth="1"/>
    <col min="7" max="7" width="4.7109375" style="50" bestFit="1" customWidth="1"/>
    <col min="8" max="8" width="4.140625" style="50" bestFit="1" customWidth="1"/>
    <col min="9" max="9" width="7.28515625" style="50" bestFit="1" customWidth="1"/>
    <col min="10" max="10" width="9" style="50" bestFit="1" customWidth="1"/>
    <col min="11" max="11" width="10.42578125" style="50" bestFit="1" customWidth="1"/>
    <col min="12" max="12" width="7.42578125" style="50" bestFit="1" customWidth="1"/>
    <col min="13" max="14" width="6" style="50" bestFit="1" customWidth="1"/>
    <col min="15" max="17" width="6.85546875" style="50" bestFit="1" customWidth="1"/>
    <col min="18" max="18" width="4.7109375" style="50" bestFit="1" customWidth="1"/>
    <col min="19" max="19" width="11.85546875" style="50" bestFit="1" customWidth="1"/>
    <col min="20" max="20" width="11.5703125" style="50" bestFit="1" customWidth="1"/>
    <col min="21" max="21" width="9" style="50" bestFit="1" customWidth="1"/>
    <col min="22" max="22" width="10.140625" style="50" bestFit="1" customWidth="1"/>
    <col min="23" max="23" width="8.42578125" style="50" bestFit="1" customWidth="1"/>
    <col min="24" max="24" width="11.140625" style="50" bestFit="1" customWidth="1"/>
    <col min="25" max="25" width="4.5703125" style="50" bestFit="1" customWidth="1"/>
    <col min="26" max="26" width="3.42578125" style="50" bestFit="1" customWidth="1"/>
    <col min="27" max="29" width="2" style="50" bestFit="1" customWidth="1"/>
    <col min="30" max="30" width="4.42578125" style="50" bestFit="1" customWidth="1"/>
    <col min="31" max="31" width="4.7109375" style="50" bestFit="1" customWidth="1"/>
    <col min="32" max="32" width="4.140625" style="50" bestFit="1" customWidth="1"/>
    <col min="33" max="33" width="11.42578125" style="50" bestFit="1" customWidth="1"/>
    <col min="34" max="34" width="8.28515625" style="50" bestFit="1" customWidth="1"/>
    <col min="35" max="41" width="6" style="50" bestFit="1" customWidth="1"/>
    <col min="42" max="44" width="7" style="50" bestFit="1" customWidth="1"/>
    <col min="45" max="50" width="6.85546875" style="50" bestFit="1" customWidth="1"/>
    <col min="51" max="53" width="7.85546875" style="50" bestFit="1" customWidth="1"/>
    <col min="54" max="54" width="12" style="50" bestFit="1" customWidth="1"/>
    <col min="55" max="55" width="6.5703125" style="50" bestFit="1" customWidth="1"/>
    <col min="56" max="100" width="9.140625" style="50"/>
    <col min="101" max="101" width="20.42578125" style="50" bestFit="1" customWidth="1"/>
    <col min="102" max="102" width="11.85546875" style="50" bestFit="1" customWidth="1"/>
    <col min="103" max="103" width="11.5703125" style="50" bestFit="1" customWidth="1"/>
    <col min="104" max="104" width="9" style="50" bestFit="1" customWidth="1"/>
    <col min="105" max="105" width="10.140625" style="50" bestFit="1" customWidth="1"/>
    <col min="106" max="107" width="6.42578125" style="50" bestFit="1" customWidth="1"/>
    <col min="108" max="108" width="4.28515625" style="50" bestFit="1" customWidth="1"/>
    <col min="109" max="110" width="7.85546875" style="50" bestFit="1" customWidth="1"/>
    <col min="111" max="112" width="6.42578125" style="50" bestFit="1" customWidth="1"/>
    <col min="113" max="113" width="4.28515625" style="50" bestFit="1" customWidth="1"/>
    <col min="114" max="115" width="7.85546875" style="50" bestFit="1" customWidth="1"/>
    <col min="116" max="1500" width="9.140625" style="50"/>
    <col min="1501" max="1501" width="24" style="50" bestFit="1" customWidth="1"/>
    <col min="1502" max="1502" width="11.85546875" style="50" bestFit="1" customWidth="1"/>
    <col min="1503" max="1503" width="11.5703125" style="50" bestFit="1" customWidth="1"/>
    <col min="1504" max="1504" width="9" style="50" bestFit="1" customWidth="1"/>
    <col min="1505" max="1505" width="10.140625" style="50" bestFit="1" customWidth="1"/>
    <col min="1506" max="1506" width="7.85546875" style="50" bestFit="1" customWidth="1"/>
    <col min="1507" max="1600" width="9.140625" style="50"/>
    <col min="1601" max="1601" width="14.42578125" style="50" bestFit="1" customWidth="1"/>
    <col min="1602" max="1602" width="3.5703125" style="50" bestFit="1" customWidth="1"/>
    <col min="1603" max="1603" width="6.5703125" style="50" bestFit="1" customWidth="1"/>
    <col min="1604" max="1604" width="7.140625" style="50" bestFit="1" customWidth="1"/>
    <col min="1605" max="1605" width="7.42578125" style="50" bestFit="1" customWidth="1"/>
    <col min="1606" max="1608" width="6" style="50" bestFit="1" customWidth="1"/>
    <col min="1609" max="1609" width="7.28515625" style="50" bestFit="1" customWidth="1"/>
    <col min="1610" max="1610" width="9" style="50" bestFit="1" customWidth="1"/>
    <col min="1611" max="1611" width="9.7109375" style="50" bestFit="1" customWidth="1"/>
    <col min="1612" max="1612" width="7" style="50" bestFit="1" customWidth="1"/>
    <col min="1613" max="1613" width="8.5703125" style="50" bestFit="1" customWidth="1"/>
    <col min="1614" max="1614" width="4.85546875" style="50" bestFit="1" customWidth="1"/>
    <col min="1615" max="1617" width="7.140625" style="50" bestFit="1" customWidth="1"/>
    <col min="1618" max="1618" width="6.85546875" style="50" bestFit="1" customWidth="1"/>
    <col min="1619" max="1619" width="11.85546875" style="50" bestFit="1" customWidth="1"/>
    <col min="1620" max="1620" width="11.5703125" style="50" bestFit="1" customWidth="1"/>
    <col min="1621" max="1621" width="9" style="50" bestFit="1" customWidth="1"/>
    <col min="1622" max="1622" width="10.140625" style="50" bestFit="1" customWidth="1"/>
    <col min="1623" max="1623" width="6.85546875" style="50" bestFit="1" customWidth="1"/>
    <col min="1624" max="1624" width="7.140625" style="50" bestFit="1" customWidth="1"/>
    <col min="1625" max="1900" width="9.140625" style="50"/>
    <col min="1901" max="1901" width="24.42578125" style="50" bestFit="1" customWidth="1"/>
    <col min="1902" max="1902" width="11.85546875" style="50" bestFit="1" customWidth="1"/>
    <col min="1903" max="1903" width="11.5703125" style="50" bestFit="1" customWidth="1"/>
    <col min="1904" max="1904" width="9" style="50" bestFit="1" customWidth="1"/>
    <col min="1905" max="1905" width="10.140625" style="50" bestFit="1" customWidth="1"/>
    <col min="1906" max="2000" width="9.140625" style="50"/>
    <col min="2001" max="2001" width="21" style="50" bestFit="1" customWidth="1"/>
    <col min="2002" max="2002" width="11.85546875" style="50" bestFit="1" customWidth="1"/>
    <col min="2003" max="2003" width="11.5703125" style="50" bestFit="1" customWidth="1"/>
    <col min="2004" max="2004" width="9" style="50" bestFit="1" customWidth="1"/>
    <col min="2005" max="2005" width="10.140625" style="50" bestFit="1" customWidth="1"/>
    <col min="2006" max="2006" width="6.5703125" style="50" bestFit="1" customWidth="1"/>
    <col min="2007" max="2007" width="7" style="50" bestFit="1" customWidth="1"/>
    <col min="2008" max="2008" width="11.140625" style="50" bestFit="1" customWidth="1"/>
    <col min="2009" max="2009" width="10" style="50" bestFit="1" customWidth="1"/>
    <col min="2010" max="2010" width="7" style="50" bestFit="1" customWidth="1"/>
    <col min="2011" max="2011" width="5.5703125" style="50" bestFit="1" customWidth="1"/>
    <col min="2012" max="2012" width="17.85546875" style="50" bestFit="1" customWidth="1"/>
    <col min="2013" max="2100" width="9.140625" style="50"/>
    <col min="2101" max="2101" width="18.42578125" style="50" bestFit="1" customWidth="1"/>
    <col min="2102" max="2102" width="11.85546875" style="50" bestFit="1" customWidth="1"/>
    <col min="2103" max="2103" width="11.5703125" style="50" bestFit="1" customWidth="1"/>
    <col min="2104" max="2104" width="9" style="50" bestFit="1" customWidth="1"/>
    <col min="2105" max="2105" width="10.140625" style="50" bestFit="1" customWidth="1"/>
    <col min="2106" max="2109" width="9.140625" style="50"/>
  </cols>
  <sheetData>
    <row r="1" spans="1:2109" s="45" customFormat="1" x14ac:dyDescent="0.25">
      <c r="A1" s="46" t="s">
        <v>38</v>
      </c>
      <c r="B1" s="46" t="s">
        <v>39</v>
      </c>
      <c r="C1" s="46">
        <v>1</v>
      </c>
      <c r="D1" s="46">
        <v>2</v>
      </c>
      <c r="E1" s="46">
        <v>3</v>
      </c>
      <c r="F1" s="46" t="s">
        <v>40</v>
      </c>
      <c r="G1" s="46" t="s">
        <v>41</v>
      </c>
      <c r="H1" s="46" t="s">
        <v>42</v>
      </c>
      <c r="I1" s="46" t="s">
        <v>43</v>
      </c>
      <c r="J1" s="46" t="s">
        <v>44</v>
      </c>
      <c r="K1" s="46" t="s">
        <v>45</v>
      </c>
      <c r="L1" s="46" t="s">
        <v>46</v>
      </c>
      <c r="M1" s="46" t="s">
        <v>47</v>
      </c>
      <c r="N1" s="46" t="s">
        <v>48</v>
      </c>
      <c r="O1" s="47" t="s">
        <v>49</v>
      </c>
      <c r="P1" s="46" t="s">
        <v>50</v>
      </c>
      <c r="Q1" s="46" t="s">
        <v>51</v>
      </c>
      <c r="R1" s="46" t="s">
        <v>52</v>
      </c>
      <c r="S1" s="46" t="s">
        <v>53</v>
      </c>
      <c r="T1" s="46" t="s">
        <v>54</v>
      </c>
      <c r="U1" s="46" t="s">
        <v>55</v>
      </c>
      <c r="V1" s="46" t="s">
        <v>56</v>
      </c>
      <c r="W1" s="46" t="s">
        <v>57</v>
      </c>
      <c r="X1" s="46" t="s">
        <v>58</v>
      </c>
      <c r="Y1" s="46" t="s">
        <v>59</v>
      </c>
      <c r="Z1" s="48" t="s">
        <v>60</v>
      </c>
      <c r="AA1" s="48">
        <v>1</v>
      </c>
      <c r="AB1" s="48">
        <v>2</v>
      </c>
      <c r="AC1" s="48">
        <v>3</v>
      </c>
      <c r="AD1" s="48" t="s">
        <v>40</v>
      </c>
      <c r="AE1" s="48" t="s">
        <v>41</v>
      </c>
      <c r="AF1" s="48" t="s">
        <v>42</v>
      </c>
      <c r="AG1" s="48" t="s">
        <v>61</v>
      </c>
      <c r="AH1" s="48" t="s">
        <v>62</v>
      </c>
      <c r="AI1" s="49" t="s">
        <v>63</v>
      </c>
      <c r="AJ1" s="49" t="s">
        <v>64</v>
      </c>
      <c r="AK1" s="49" t="s">
        <v>65</v>
      </c>
      <c r="AL1" s="49" t="s">
        <v>66</v>
      </c>
      <c r="AM1" s="49" t="s">
        <v>67</v>
      </c>
      <c r="AN1" s="49" t="s">
        <v>68</v>
      </c>
      <c r="AO1" s="49" t="s">
        <v>69</v>
      </c>
      <c r="AP1" s="49" t="s">
        <v>70</v>
      </c>
      <c r="AQ1" s="49" t="s">
        <v>71</v>
      </c>
      <c r="AR1" s="49" t="s">
        <v>72</v>
      </c>
      <c r="AS1" s="49" t="s">
        <v>73</v>
      </c>
      <c r="AT1" s="49" t="s">
        <v>74</v>
      </c>
      <c r="AU1" s="49" t="s">
        <v>75</v>
      </c>
      <c r="AV1" s="49" t="s">
        <v>76</v>
      </c>
      <c r="AW1" s="49" t="s">
        <v>77</v>
      </c>
      <c r="AX1" s="49" t="s">
        <v>78</v>
      </c>
      <c r="AY1" s="49" t="s">
        <v>79</v>
      </c>
      <c r="AZ1" s="49" t="s">
        <v>80</v>
      </c>
      <c r="BA1" s="49" t="s">
        <v>81</v>
      </c>
      <c r="BB1" s="46" t="s">
        <v>82</v>
      </c>
      <c r="BC1" s="46" t="s">
        <v>83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1" t="s">
        <v>84</v>
      </c>
      <c r="CX1" s="41" t="s">
        <v>53</v>
      </c>
      <c r="CY1" s="41" t="s">
        <v>54</v>
      </c>
      <c r="CZ1" s="42" t="s">
        <v>55</v>
      </c>
      <c r="DA1" s="41" t="s">
        <v>56</v>
      </c>
      <c r="DB1" s="42" t="s">
        <v>85</v>
      </c>
      <c r="DC1" s="42" t="s">
        <v>86</v>
      </c>
      <c r="DD1" s="42" t="s">
        <v>87</v>
      </c>
      <c r="DE1" s="42" t="s">
        <v>88</v>
      </c>
      <c r="DF1" s="42" t="s">
        <v>89</v>
      </c>
      <c r="DG1" s="42" t="s">
        <v>85</v>
      </c>
      <c r="DH1" s="42" t="s">
        <v>86</v>
      </c>
      <c r="DI1" s="42" t="s">
        <v>87</v>
      </c>
      <c r="DJ1" s="42" t="s">
        <v>88</v>
      </c>
      <c r="DK1" s="42" t="s">
        <v>89</v>
      </c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  <c r="AMQ1" s="42"/>
      <c r="AMR1" s="42"/>
      <c r="AMS1" s="42"/>
      <c r="AMT1" s="42"/>
      <c r="AMU1" s="42"/>
      <c r="AMV1" s="42"/>
      <c r="AMW1" s="42"/>
      <c r="AMX1" s="42"/>
      <c r="AMY1" s="42"/>
      <c r="AMZ1" s="42"/>
      <c r="ANA1" s="42"/>
      <c r="ANB1" s="42"/>
      <c r="ANC1" s="42"/>
      <c r="AND1" s="42"/>
      <c r="ANE1" s="42"/>
      <c r="ANF1" s="42"/>
      <c r="ANG1" s="42"/>
      <c r="ANH1" s="42"/>
      <c r="ANI1" s="42"/>
      <c r="ANJ1" s="42"/>
      <c r="ANK1" s="42"/>
      <c r="ANL1" s="42"/>
      <c r="ANM1" s="42"/>
      <c r="ANN1" s="42"/>
      <c r="ANO1" s="42"/>
      <c r="ANP1" s="42"/>
      <c r="ANQ1" s="42"/>
      <c r="ANR1" s="42"/>
      <c r="ANS1" s="42"/>
      <c r="ANT1" s="42"/>
      <c r="ANU1" s="42"/>
      <c r="ANV1" s="42"/>
      <c r="ANW1" s="42"/>
      <c r="ANX1" s="42"/>
      <c r="ANY1" s="42"/>
      <c r="ANZ1" s="42"/>
      <c r="AOA1" s="42"/>
      <c r="AOB1" s="42"/>
      <c r="AOC1" s="42"/>
      <c r="AOD1" s="42"/>
      <c r="AOE1" s="42"/>
      <c r="AOF1" s="42"/>
      <c r="AOG1" s="42"/>
      <c r="AOH1" s="42"/>
      <c r="AOI1" s="42"/>
      <c r="AOJ1" s="42"/>
      <c r="AOK1" s="42"/>
      <c r="AOL1" s="42"/>
      <c r="AOM1" s="42"/>
      <c r="AON1" s="42"/>
      <c r="AOO1" s="42"/>
      <c r="AOP1" s="42"/>
      <c r="AOQ1" s="42"/>
      <c r="AOR1" s="42"/>
      <c r="AOS1" s="42"/>
      <c r="AOT1" s="42"/>
      <c r="AOU1" s="42"/>
      <c r="AOV1" s="42"/>
      <c r="AOW1" s="42"/>
      <c r="AOX1" s="42"/>
      <c r="AOY1" s="42"/>
      <c r="AOZ1" s="42"/>
      <c r="APA1" s="42"/>
      <c r="APB1" s="42"/>
      <c r="APC1" s="42"/>
      <c r="APD1" s="42"/>
      <c r="APE1" s="42"/>
      <c r="APF1" s="42"/>
      <c r="APG1" s="42"/>
      <c r="APH1" s="42"/>
      <c r="API1" s="42"/>
      <c r="APJ1" s="42"/>
      <c r="APK1" s="42"/>
      <c r="APL1" s="42"/>
      <c r="APM1" s="42"/>
      <c r="APN1" s="42"/>
      <c r="APO1" s="42"/>
      <c r="APP1" s="42"/>
      <c r="APQ1" s="42"/>
      <c r="APR1" s="42"/>
      <c r="APS1" s="42"/>
      <c r="APT1" s="42"/>
      <c r="APU1" s="42"/>
      <c r="APV1" s="42"/>
      <c r="APW1" s="42"/>
      <c r="APX1" s="42"/>
      <c r="APY1" s="42"/>
      <c r="APZ1" s="42"/>
      <c r="AQA1" s="42"/>
      <c r="AQB1" s="42"/>
      <c r="AQC1" s="42"/>
      <c r="AQD1" s="42"/>
      <c r="AQE1" s="42"/>
      <c r="AQF1" s="42"/>
      <c r="AQG1" s="42"/>
      <c r="AQH1" s="42"/>
      <c r="AQI1" s="42"/>
      <c r="AQJ1" s="42"/>
      <c r="AQK1" s="42"/>
      <c r="AQL1" s="42"/>
      <c r="AQM1" s="42"/>
      <c r="AQN1" s="42"/>
      <c r="AQO1" s="42"/>
      <c r="AQP1" s="42"/>
      <c r="AQQ1" s="42"/>
      <c r="AQR1" s="42"/>
      <c r="AQS1" s="42"/>
      <c r="AQT1" s="42"/>
      <c r="AQU1" s="42"/>
      <c r="AQV1" s="42"/>
      <c r="AQW1" s="42"/>
      <c r="AQX1" s="42"/>
      <c r="AQY1" s="42"/>
      <c r="AQZ1" s="42"/>
      <c r="ARA1" s="42"/>
      <c r="ARB1" s="42"/>
      <c r="ARC1" s="42"/>
      <c r="ARD1" s="42"/>
      <c r="ARE1" s="42"/>
      <c r="ARF1" s="42"/>
      <c r="ARG1" s="42"/>
      <c r="ARH1" s="42"/>
      <c r="ARI1" s="42"/>
      <c r="ARJ1" s="42"/>
      <c r="ARK1" s="42"/>
      <c r="ARL1" s="42"/>
      <c r="ARM1" s="42"/>
      <c r="ARN1" s="42"/>
      <c r="ARO1" s="42"/>
      <c r="ARP1" s="42"/>
      <c r="ARQ1" s="42"/>
      <c r="ARR1" s="42"/>
      <c r="ARS1" s="42"/>
      <c r="ART1" s="42"/>
      <c r="ARU1" s="42"/>
      <c r="ARV1" s="42"/>
      <c r="ARW1" s="42"/>
      <c r="ARX1" s="42"/>
      <c r="ARY1" s="42"/>
      <c r="ARZ1" s="42"/>
      <c r="ASA1" s="42"/>
      <c r="ASB1" s="42"/>
      <c r="ASC1" s="42"/>
      <c r="ASD1" s="42"/>
      <c r="ASE1" s="42"/>
      <c r="ASF1" s="42"/>
      <c r="ASG1" s="42"/>
      <c r="ASH1" s="42"/>
      <c r="ASI1" s="42"/>
      <c r="ASJ1" s="42"/>
      <c r="ASK1" s="42"/>
      <c r="ASL1" s="42"/>
      <c r="ASM1" s="42"/>
      <c r="ASN1" s="42"/>
      <c r="ASO1" s="42"/>
      <c r="ASP1" s="42"/>
      <c r="ASQ1" s="42"/>
      <c r="ASR1" s="42"/>
      <c r="ASS1" s="42"/>
      <c r="AST1" s="42"/>
      <c r="ASU1" s="42"/>
      <c r="ASV1" s="42"/>
      <c r="ASW1" s="42"/>
      <c r="ASX1" s="42"/>
      <c r="ASY1" s="42"/>
      <c r="ASZ1" s="42"/>
      <c r="ATA1" s="42"/>
      <c r="ATB1" s="42"/>
      <c r="ATC1" s="42"/>
      <c r="ATD1" s="42"/>
      <c r="ATE1" s="42"/>
      <c r="ATF1" s="42"/>
      <c r="ATG1" s="42"/>
      <c r="ATH1" s="42"/>
      <c r="ATI1" s="42"/>
      <c r="ATJ1" s="42"/>
      <c r="ATK1" s="42"/>
      <c r="ATL1" s="42"/>
      <c r="ATM1" s="42"/>
      <c r="ATN1" s="42"/>
      <c r="ATO1" s="42"/>
      <c r="ATP1" s="42"/>
      <c r="ATQ1" s="42"/>
      <c r="ATR1" s="42"/>
      <c r="ATS1" s="42"/>
      <c r="ATT1" s="42"/>
      <c r="ATU1" s="42"/>
      <c r="ATV1" s="42"/>
      <c r="ATW1" s="42"/>
      <c r="ATX1" s="42"/>
      <c r="ATY1" s="42"/>
      <c r="ATZ1" s="42"/>
      <c r="AUA1" s="42"/>
      <c r="AUB1" s="42"/>
      <c r="AUC1" s="42"/>
      <c r="AUD1" s="42"/>
      <c r="AUE1" s="42"/>
      <c r="AUF1" s="42"/>
      <c r="AUG1" s="42"/>
      <c r="AUH1" s="42"/>
      <c r="AUI1" s="42"/>
      <c r="AUJ1" s="42"/>
      <c r="AUK1" s="42"/>
      <c r="AUL1" s="42"/>
      <c r="AUM1" s="42"/>
      <c r="AUN1" s="42"/>
      <c r="AUO1" s="42"/>
      <c r="AUP1" s="42"/>
      <c r="AUQ1" s="42"/>
      <c r="AUR1" s="42"/>
      <c r="AUS1" s="42"/>
      <c r="AUT1" s="42"/>
      <c r="AUU1" s="42"/>
      <c r="AUV1" s="42"/>
      <c r="AUW1" s="42"/>
      <c r="AUX1" s="42"/>
      <c r="AUY1" s="42"/>
      <c r="AUZ1" s="42"/>
      <c r="AVA1" s="42"/>
      <c r="AVB1" s="42"/>
      <c r="AVC1" s="42"/>
      <c r="AVD1" s="42"/>
      <c r="AVE1" s="42"/>
      <c r="AVF1" s="42"/>
      <c r="AVG1" s="42"/>
      <c r="AVH1" s="42"/>
      <c r="AVI1" s="42"/>
      <c r="AVJ1" s="42"/>
      <c r="AVK1" s="42"/>
      <c r="AVL1" s="42"/>
      <c r="AVM1" s="42"/>
      <c r="AVN1" s="42"/>
      <c r="AVO1" s="42"/>
      <c r="AVP1" s="42"/>
      <c r="AVQ1" s="42"/>
      <c r="AVR1" s="42"/>
      <c r="AVS1" s="42"/>
      <c r="AVT1" s="42"/>
      <c r="AVU1" s="42"/>
      <c r="AVV1" s="42"/>
      <c r="AVW1" s="42"/>
      <c r="AVX1" s="42"/>
      <c r="AVY1" s="42"/>
      <c r="AVZ1" s="42"/>
      <c r="AWA1" s="42"/>
      <c r="AWB1" s="42"/>
      <c r="AWC1" s="42"/>
      <c r="AWD1" s="42"/>
      <c r="AWE1" s="42"/>
      <c r="AWF1" s="42"/>
      <c r="AWG1" s="42"/>
      <c r="AWH1" s="42"/>
      <c r="AWI1" s="42"/>
      <c r="AWJ1" s="42"/>
      <c r="AWK1" s="42"/>
      <c r="AWL1" s="42"/>
      <c r="AWM1" s="42"/>
      <c r="AWN1" s="42"/>
      <c r="AWO1" s="42"/>
      <c r="AWP1" s="42"/>
      <c r="AWQ1" s="42"/>
      <c r="AWR1" s="42"/>
      <c r="AWS1" s="42"/>
      <c r="AWT1" s="42"/>
      <c r="AWU1" s="42"/>
      <c r="AWV1" s="42"/>
      <c r="AWW1" s="42"/>
      <c r="AWX1" s="42"/>
      <c r="AWY1" s="42"/>
      <c r="AWZ1" s="42"/>
      <c r="AXA1" s="42"/>
      <c r="AXB1" s="42"/>
      <c r="AXC1" s="42"/>
      <c r="AXD1" s="42"/>
      <c r="AXE1" s="42"/>
      <c r="AXF1" s="42"/>
      <c r="AXG1" s="42"/>
      <c r="AXH1" s="42"/>
      <c r="AXI1" s="42"/>
      <c r="AXJ1" s="42"/>
      <c r="AXK1" s="42"/>
      <c r="AXL1" s="42"/>
      <c r="AXM1" s="42"/>
      <c r="AXN1" s="42"/>
      <c r="AXO1" s="42"/>
      <c r="AXP1" s="42"/>
      <c r="AXQ1" s="42"/>
      <c r="AXR1" s="42"/>
      <c r="AXS1" s="42"/>
      <c r="AXT1" s="42"/>
      <c r="AXU1" s="42"/>
      <c r="AXV1" s="42"/>
      <c r="AXW1" s="42"/>
      <c r="AXX1" s="42"/>
      <c r="AXY1" s="42"/>
      <c r="AXZ1" s="42"/>
      <c r="AYA1" s="42"/>
      <c r="AYB1" s="42"/>
      <c r="AYC1" s="42"/>
      <c r="AYD1" s="42"/>
      <c r="AYE1" s="42"/>
      <c r="AYF1" s="42"/>
      <c r="AYG1" s="42"/>
      <c r="AYH1" s="42"/>
      <c r="AYI1" s="42"/>
      <c r="AYJ1" s="42"/>
      <c r="AYK1" s="42"/>
      <c r="AYL1" s="42"/>
      <c r="AYM1" s="42"/>
      <c r="AYN1" s="42"/>
      <c r="AYO1" s="42"/>
      <c r="AYP1" s="42"/>
      <c r="AYQ1" s="42"/>
      <c r="AYR1" s="42"/>
      <c r="AYS1" s="42"/>
      <c r="AYT1" s="42"/>
      <c r="AYU1" s="42"/>
      <c r="AYV1" s="42"/>
      <c r="AYW1" s="42"/>
      <c r="AYX1" s="42"/>
      <c r="AYY1" s="42"/>
      <c r="AYZ1" s="42"/>
      <c r="AZA1" s="42"/>
      <c r="AZB1" s="42"/>
      <c r="AZC1" s="42"/>
      <c r="AZD1" s="42"/>
      <c r="AZE1" s="42"/>
      <c r="AZF1" s="42"/>
      <c r="AZG1" s="42"/>
      <c r="AZH1" s="42"/>
      <c r="AZI1" s="42"/>
      <c r="AZJ1" s="42"/>
      <c r="AZK1" s="42"/>
      <c r="AZL1" s="42"/>
      <c r="AZM1" s="42"/>
      <c r="AZN1" s="42"/>
      <c r="AZO1" s="42"/>
      <c r="AZP1" s="42"/>
      <c r="AZQ1" s="42"/>
      <c r="AZR1" s="42"/>
      <c r="AZS1" s="42"/>
      <c r="AZT1" s="42"/>
      <c r="AZU1" s="42"/>
      <c r="AZV1" s="42"/>
      <c r="AZW1" s="42"/>
      <c r="AZX1" s="42"/>
      <c r="AZY1" s="42"/>
      <c r="AZZ1" s="42"/>
      <c r="BAA1" s="42"/>
      <c r="BAB1" s="42"/>
      <c r="BAC1" s="42"/>
      <c r="BAD1" s="42"/>
      <c r="BAE1" s="42"/>
      <c r="BAF1" s="42"/>
      <c r="BAG1" s="42"/>
      <c r="BAH1" s="42"/>
      <c r="BAI1" s="42"/>
      <c r="BAJ1" s="42"/>
      <c r="BAK1" s="42"/>
      <c r="BAL1" s="42"/>
      <c r="BAM1" s="42"/>
      <c r="BAN1" s="42"/>
      <c r="BAO1" s="42"/>
      <c r="BAP1" s="42"/>
      <c r="BAQ1" s="42"/>
      <c r="BAR1" s="42"/>
      <c r="BAS1" s="42"/>
      <c r="BAT1" s="42"/>
      <c r="BAU1" s="42"/>
      <c r="BAV1" s="42"/>
      <c r="BAW1" s="42"/>
      <c r="BAX1" s="42"/>
      <c r="BAY1" s="42"/>
      <c r="BAZ1" s="42"/>
      <c r="BBA1" s="42"/>
      <c r="BBB1" s="42"/>
      <c r="BBC1" s="42"/>
      <c r="BBD1" s="42"/>
      <c r="BBE1" s="42"/>
      <c r="BBF1" s="42"/>
      <c r="BBG1" s="42"/>
      <c r="BBH1" s="42"/>
      <c r="BBI1" s="42"/>
      <c r="BBJ1" s="42"/>
      <c r="BBK1" s="42"/>
      <c r="BBL1" s="42"/>
      <c r="BBM1" s="42"/>
      <c r="BBN1" s="42"/>
      <c r="BBO1" s="42"/>
      <c r="BBP1" s="42"/>
      <c r="BBQ1" s="42"/>
      <c r="BBR1" s="42"/>
      <c r="BBS1" s="42"/>
      <c r="BBT1" s="42"/>
      <c r="BBU1" s="42"/>
      <c r="BBV1" s="42"/>
      <c r="BBW1" s="42"/>
      <c r="BBX1" s="42"/>
      <c r="BBY1" s="42"/>
      <c r="BBZ1" s="42"/>
      <c r="BCA1" s="42"/>
      <c r="BCB1" s="42"/>
      <c r="BCC1" s="42"/>
      <c r="BCD1" s="42"/>
      <c r="BCE1" s="42"/>
      <c r="BCF1" s="42"/>
      <c r="BCG1" s="42"/>
      <c r="BCH1" s="42"/>
      <c r="BCI1" s="42"/>
      <c r="BCJ1" s="42"/>
      <c r="BCK1" s="42"/>
      <c r="BCL1" s="42"/>
      <c r="BCM1" s="42"/>
      <c r="BCN1" s="42"/>
      <c r="BCO1" s="42"/>
      <c r="BCP1" s="42"/>
      <c r="BCQ1" s="42"/>
      <c r="BCR1" s="42"/>
      <c r="BCS1" s="42"/>
      <c r="BCT1" s="42"/>
      <c r="BCU1" s="42"/>
      <c r="BCV1" s="42"/>
      <c r="BCW1" s="42"/>
      <c r="BCX1" s="42"/>
      <c r="BCY1" s="42"/>
      <c r="BCZ1" s="42"/>
      <c r="BDA1" s="42"/>
      <c r="BDB1" s="42"/>
      <c r="BDC1" s="42"/>
      <c r="BDD1" s="42"/>
      <c r="BDE1" s="42"/>
      <c r="BDF1" s="42"/>
      <c r="BDG1" s="42"/>
      <c r="BDH1" s="42"/>
      <c r="BDI1" s="42"/>
      <c r="BDJ1" s="42"/>
      <c r="BDK1" s="42"/>
      <c r="BDL1" s="42"/>
      <c r="BDM1" s="42"/>
      <c r="BDN1" s="42"/>
      <c r="BDO1" s="42"/>
      <c r="BDP1" s="42"/>
      <c r="BDQ1" s="42"/>
      <c r="BDR1" s="42"/>
      <c r="BDS1" s="42"/>
      <c r="BDT1" s="42"/>
      <c r="BDU1" s="42"/>
      <c r="BDV1" s="42"/>
      <c r="BDW1" s="42"/>
      <c r="BDX1" s="42"/>
      <c r="BDY1" s="42"/>
      <c r="BDZ1" s="42"/>
      <c r="BEA1" s="42"/>
      <c r="BEB1" s="42"/>
      <c r="BEC1" s="42"/>
      <c r="BED1" s="42"/>
      <c r="BEE1" s="42"/>
      <c r="BEF1" s="42"/>
      <c r="BEG1" s="42"/>
      <c r="BEH1" s="42"/>
      <c r="BEI1" s="42"/>
      <c r="BEJ1" s="42"/>
      <c r="BEK1" s="42"/>
      <c r="BEL1" s="42"/>
      <c r="BEM1" s="42"/>
      <c r="BEN1" s="42"/>
      <c r="BEO1" s="42"/>
      <c r="BEP1" s="42"/>
      <c r="BEQ1" s="42"/>
      <c r="BER1" s="42"/>
      <c r="BES1" s="41" t="s">
        <v>90</v>
      </c>
      <c r="BET1" s="41" t="s">
        <v>53</v>
      </c>
      <c r="BEU1" s="41" t="s">
        <v>54</v>
      </c>
      <c r="BEV1" s="42" t="s">
        <v>55</v>
      </c>
      <c r="BEW1" s="41" t="s">
        <v>56</v>
      </c>
      <c r="BEX1" s="42" t="s">
        <v>88</v>
      </c>
      <c r="BEY1" s="42"/>
      <c r="BEZ1" s="42"/>
      <c r="BFA1" s="42"/>
      <c r="BFB1" s="42"/>
      <c r="BFC1" s="42"/>
      <c r="BFD1" s="42"/>
      <c r="BFE1" s="42"/>
      <c r="BFF1" s="42"/>
      <c r="BFG1" s="42"/>
      <c r="BFH1" s="42"/>
      <c r="BFI1" s="42"/>
      <c r="BFJ1" s="42"/>
      <c r="BFK1" s="42"/>
      <c r="BFL1" s="42"/>
      <c r="BFM1" s="42"/>
      <c r="BFN1" s="42"/>
      <c r="BFO1" s="42"/>
      <c r="BFP1" s="42"/>
      <c r="BFQ1" s="42"/>
      <c r="BFR1" s="42"/>
      <c r="BFS1" s="42"/>
      <c r="BFT1" s="42"/>
      <c r="BFU1" s="42"/>
      <c r="BFV1" s="42"/>
      <c r="BFW1" s="42"/>
      <c r="BFX1" s="42"/>
      <c r="BFY1" s="42"/>
      <c r="BFZ1" s="42"/>
      <c r="BGA1" s="42"/>
      <c r="BGB1" s="42"/>
      <c r="BGC1" s="42"/>
      <c r="BGD1" s="42"/>
      <c r="BGE1" s="42"/>
      <c r="BGF1" s="42"/>
      <c r="BGG1" s="42"/>
      <c r="BGH1" s="42"/>
      <c r="BGI1" s="42"/>
      <c r="BGJ1" s="42"/>
      <c r="BGK1" s="42"/>
      <c r="BGL1" s="42"/>
      <c r="BGM1" s="42"/>
      <c r="BGN1" s="42"/>
      <c r="BGO1" s="42"/>
      <c r="BGP1" s="42"/>
      <c r="BGQ1" s="42"/>
      <c r="BGR1" s="42"/>
      <c r="BGS1" s="42"/>
      <c r="BGT1" s="42"/>
      <c r="BGU1" s="42"/>
      <c r="BGV1" s="42"/>
      <c r="BGW1" s="42"/>
      <c r="BGX1" s="42"/>
      <c r="BGY1" s="42"/>
      <c r="BGZ1" s="42"/>
      <c r="BHA1" s="42"/>
      <c r="BHB1" s="42"/>
      <c r="BHC1" s="42"/>
      <c r="BHD1" s="42"/>
      <c r="BHE1" s="42"/>
      <c r="BHF1" s="42"/>
      <c r="BHG1" s="42"/>
      <c r="BHH1" s="42"/>
      <c r="BHI1" s="42"/>
      <c r="BHJ1" s="42"/>
      <c r="BHK1" s="42"/>
      <c r="BHL1" s="42"/>
      <c r="BHM1" s="42"/>
      <c r="BHN1" s="42"/>
      <c r="BHO1" s="42"/>
      <c r="BHP1" s="42"/>
      <c r="BHQ1" s="42"/>
      <c r="BHR1" s="42"/>
      <c r="BHS1" s="42"/>
      <c r="BHT1" s="42"/>
      <c r="BHU1" s="42"/>
      <c r="BHV1" s="42"/>
      <c r="BHW1" s="42"/>
      <c r="BHX1" s="42"/>
      <c r="BHY1" s="42"/>
      <c r="BHZ1" s="42"/>
      <c r="BIA1" s="42"/>
      <c r="BIB1" s="42"/>
      <c r="BIC1" s="42"/>
      <c r="BID1" s="42"/>
      <c r="BIE1" s="42"/>
      <c r="BIF1" s="42"/>
      <c r="BIG1" s="42"/>
      <c r="BIH1" s="42"/>
      <c r="BII1" s="42"/>
      <c r="BIJ1" s="42"/>
      <c r="BIK1" s="42"/>
      <c r="BIL1" s="42"/>
      <c r="BIM1" s="42"/>
      <c r="BIN1" s="42"/>
      <c r="BIO1" s="41" t="s">
        <v>91</v>
      </c>
      <c r="BIP1" s="41" t="s">
        <v>39</v>
      </c>
      <c r="BIQ1" s="41" t="s">
        <v>92</v>
      </c>
      <c r="BIR1" s="41" t="s">
        <v>93</v>
      </c>
      <c r="BIS1" s="42" t="s">
        <v>94</v>
      </c>
      <c r="BIT1" s="41" t="s">
        <v>95</v>
      </c>
      <c r="BIU1" s="41" t="s">
        <v>96</v>
      </c>
      <c r="BIV1" s="41" t="s">
        <v>97</v>
      </c>
      <c r="BIW1" s="41" t="s">
        <v>43</v>
      </c>
      <c r="BIX1" s="41" t="s">
        <v>44</v>
      </c>
      <c r="BIY1" s="43" t="s">
        <v>98</v>
      </c>
      <c r="BIZ1" s="43" t="s">
        <v>99</v>
      </c>
      <c r="BJA1" s="43" t="s">
        <v>100</v>
      </c>
      <c r="BJB1" s="43" t="s">
        <v>101</v>
      </c>
      <c r="BJC1" s="44" t="s">
        <v>102</v>
      </c>
      <c r="BJD1" s="41" t="s">
        <v>103</v>
      </c>
      <c r="BJE1" s="41" t="s">
        <v>104</v>
      </c>
      <c r="BJF1" s="41" t="s">
        <v>105</v>
      </c>
      <c r="BJG1" s="41" t="s">
        <v>53</v>
      </c>
      <c r="BJH1" s="41" t="s">
        <v>54</v>
      </c>
      <c r="BJI1" s="41" t="s">
        <v>55</v>
      </c>
      <c r="BJJ1" s="41" t="s">
        <v>56</v>
      </c>
      <c r="BJK1" s="42" t="s">
        <v>106</v>
      </c>
      <c r="BJL1" s="42" t="s">
        <v>107</v>
      </c>
      <c r="BJM1" s="42"/>
      <c r="BJN1" s="42"/>
      <c r="BJO1" s="42"/>
      <c r="BJP1" s="42"/>
      <c r="BJQ1" s="42"/>
      <c r="BJR1" s="42"/>
      <c r="BJS1" s="42"/>
      <c r="BJT1" s="42"/>
      <c r="BJU1" s="42"/>
      <c r="BJV1" s="42"/>
      <c r="BJW1" s="42"/>
      <c r="BJX1" s="42"/>
      <c r="BJY1" s="42"/>
      <c r="BJZ1" s="42"/>
      <c r="BKA1" s="42"/>
      <c r="BKB1" s="42"/>
      <c r="BKC1" s="42"/>
      <c r="BKD1" s="42"/>
      <c r="BKE1" s="42"/>
      <c r="BKF1" s="42"/>
      <c r="BKG1" s="42"/>
      <c r="BKH1" s="42"/>
      <c r="BKI1" s="42"/>
      <c r="BKJ1" s="42"/>
      <c r="BKK1" s="42"/>
      <c r="BKL1" s="42"/>
      <c r="BKM1" s="42"/>
      <c r="BKN1" s="42"/>
      <c r="BKO1" s="42"/>
      <c r="BKP1" s="42"/>
      <c r="BKQ1" s="42"/>
      <c r="BKR1" s="42"/>
      <c r="BKS1" s="42"/>
      <c r="BKT1" s="42"/>
      <c r="BKU1" s="42"/>
      <c r="BKV1" s="42"/>
      <c r="BKW1" s="42"/>
      <c r="BKX1" s="42"/>
      <c r="BKY1" s="42"/>
      <c r="BKZ1" s="42"/>
      <c r="BLA1" s="42"/>
      <c r="BLB1" s="42"/>
      <c r="BLC1" s="42"/>
      <c r="BLD1" s="42"/>
      <c r="BLE1" s="42"/>
      <c r="BLF1" s="42"/>
      <c r="BLG1" s="42"/>
      <c r="BLH1" s="42"/>
      <c r="BLI1" s="42"/>
      <c r="BLJ1" s="42"/>
      <c r="BLK1" s="42"/>
      <c r="BLL1" s="42"/>
      <c r="BLM1" s="42"/>
      <c r="BLN1" s="42"/>
      <c r="BLO1" s="42"/>
      <c r="BLP1" s="42"/>
      <c r="BLQ1" s="42"/>
      <c r="BLR1" s="42"/>
      <c r="BLS1" s="42"/>
      <c r="BLT1" s="42"/>
      <c r="BLU1" s="42"/>
      <c r="BLV1" s="42"/>
      <c r="BLW1" s="42"/>
      <c r="BLX1" s="42"/>
      <c r="BLY1" s="42"/>
      <c r="BLZ1" s="42"/>
      <c r="BMA1" s="42"/>
      <c r="BMB1" s="42"/>
      <c r="BMC1" s="42"/>
      <c r="BMD1" s="42"/>
      <c r="BME1" s="42"/>
      <c r="BMF1" s="42"/>
      <c r="BMG1" s="42"/>
      <c r="BMH1" s="42"/>
      <c r="BMI1" s="42"/>
      <c r="BMJ1" s="42"/>
      <c r="BMK1" s="42"/>
      <c r="BML1" s="42"/>
      <c r="BMM1" s="42"/>
      <c r="BMN1" s="42"/>
      <c r="BMO1" s="42"/>
      <c r="BMP1" s="42"/>
      <c r="BMQ1" s="42"/>
      <c r="BMR1" s="42"/>
      <c r="BMS1" s="42"/>
      <c r="BMT1" s="42"/>
      <c r="BMU1" s="42"/>
      <c r="BMV1" s="42"/>
      <c r="BMW1" s="42"/>
      <c r="BMX1" s="42"/>
      <c r="BMY1" s="42"/>
      <c r="BMZ1" s="42"/>
      <c r="BNA1" s="42"/>
      <c r="BNB1" s="42"/>
      <c r="BNC1" s="42"/>
      <c r="BND1" s="42"/>
      <c r="BNE1" s="42"/>
      <c r="BNF1" s="42"/>
      <c r="BNG1" s="42"/>
      <c r="BNH1" s="42"/>
      <c r="BNI1" s="42"/>
      <c r="BNJ1" s="42"/>
      <c r="BNK1" s="42"/>
      <c r="BNL1" s="42"/>
      <c r="BNM1" s="42"/>
      <c r="BNN1" s="42"/>
      <c r="BNO1" s="42"/>
      <c r="BNP1" s="42"/>
      <c r="BNQ1" s="42"/>
      <c r="BNR1" s="42"/>
      <c r="BNS1" s="42"/>
      <c r="BNT1" s="42"/>
      <c r="BNU1" s="42"/>
      <c r="BNV1" s="42"/>
      <c r="BNW1" s="42"/>
      <c r="BNX1" s="42"/>
      <c r="BNY1" s="42"/>
      <c r="BNZ1" s="42"/>
      <c r="BOA1" s="42"/>
      <c r="BOB1" s="42"/>
      <c r="BOC1" s="42"/>
      <c r="BOD1" s="42"/>
      <c r="BOE1" s="42"/>
      <c r="BOF1" s="42"/>
      <c r="BOG1" s="42"/>
      <c r="BOH1" s="42"/>
      <c r="BOI1" s="42"/>
      <c r="BOJ1" s="42"/>
      <c r="BOK1" s="42"/>
      <c r="BOL1" s="42"/>
      <c r="BOM1" s="42"/>
      <c r="BON1" s="42"/>
      <c r="BOO1" s="42"/>
      <c r="BOP1" s="42"/>
      <c r="BOQ1" s="42"/>
      <c r="BOR1" s="42"/>
      <c r="BOS1" s="42"/>
      <c r="BOT1" s="42"/>
      <c r="BOU1" s="42"/>
      <c r="BOV1" s="42"/>
      <c r="BOW1" s="42"/>
      <c r="BOX1" s="42"/>
      <c r="BOY1" s="42"/>
      <c r="BOZ1" s="42"/>
      <c r="BPA1" s="42"/>
      <c r="BPB1" s="42"/>
      <c r="BPC1" s="42"/>
      <c r="BPD1" s="42"/>
      <c r="BPE1" s="42"/>
      <c r="BPF1" s="42"/>
      <c r="BPG1" s="42"/>
      <c r="BPH1" s="42"/>
      <c r="BPI1" s="42"/>
      <c r="BPJ1" s="42"/>
      <c r="BPK1" s="42"/>
      <c r="BPL1" s="42"/>
      <c r="BPM1" s="42"/>
      <c r="BPN1" s="42"/>
      <c r="BPO1" s="42"/>
      <c r="BPP1" s="42"/>
      <c r="BPQ1" s="42"/>
      <c r="BPR1" s="42"/>
      <c r="BPS1" s="42"/>
      <c r="BPT1" s="42"/>
      <c r="BPU1" s="42"/>
      <c r="BPV1" s="42"/>
      <c r="BPW1" s="42"/>
      <c r="BPX1" s="42"/>
      <c r="BPY1" s="42"/>
      <c r="BPZ1" s="42"/>
      <c r="BQA1" s="42"/>
      <c r="BQB1" s="42"/>
      <c r="BQC1" s="42"/>
      <c r="BQD1" s="42"/>
      <c r="BQE1" s="42"/>
      <c r="BQF1" s="42"/>
      <c r="BQG1" s="42"/>
      <c r="BQH1" s="42"/>
      <c r="BQI1" s="42"/>
      <c r="BQJ1" s="42"/>
      <c r="BQK1" s="42"/>
      <c r="BQL1" s="42"/>
      <c r="BQM1" s="42"/>
      <c r="BQN1" s="42"/>
      <c r="BQO1" s="42"/>
      <c r="BQP1" s="42"/>
      <c r="BQQ1" s="42"/>
      <c r="BQR1" s="42"/>
      <c r="BQS1" s="42"/>
      <c r="BQT1" s="42"/>
      <c r="BQU1" s="42"/>
      <c r="BQV1" s="42"/>
      <c r="BQW1" s="42"/>
      <c r="BQX1" s="42"/>
      <c r="BQY1" s="42"/>
      <c r="BQZ1" s="42"/>
      <c r="BRA1" s="42"/>
      <c r="BRB1" s="42"/>
      <c r="BRC1" s="42"/>
      <c r="BRD1" s="42"/>
      <c r="BRE1" s="42"/>
      <c r="BRF1" s="42"/>
      <c r="BRG1" s="42"/>
      <c r="BRH1" s="42"/>
      <c r="BRI1" s="42"/>
      <c r="BRJ1" s="42"/>
      <c r="BRK1" s="42"/>
      <c r="BRL1" s="42"/>
      <c r="BRM1" s="42"/>
      <c r="BRN1" s="42"/>
      <c r="BRO1" s="42"/>
      <c r="BRP1" s="42"/>
      <c r="BRQ1" s="42"/>
      <c r="BRR1" s="42"/>
      <c r="BRS1" s="42"/>
      <c r="BRT1" s="42"/>
      <c r="BRU1" s="42"/>
      <c r="BRV1" s="42"/>
      <c r="BRW1" s="42"/>
      <c r="BRX1" s="42"/>
      <c r="BRY1" s="42"/>
      <c r="BRZ1" s="42"/>
      <c r="BSA1" s="42"/>
      <c r="BSB1" s="42"/>
      <c r="BSC1" s="42"/>
      <c r="BSD1" s="42"/>
      <c r="BSE1" s="42"/>
      <c r="BSF1" s="42"/>
      <c r="BSG1" s="42"/>
      <c r="BSH1" s="42"/>
      <c r="BSI1" s="42"/>
      <c r="BSJ1" s="42"/>
      <c r="BSK1" s="42"/>
      <c r="BSL1" s="42"/>
      <c r="BSM1" s="42"/>
      <c r="BSN1" s="42"/>
      <c r="BSO1" s="42"/>
      <c r="BSP1" s="42"/>
      <c r="BSQ1" s="42"/>
      <c r="BSR1" s="42"/>
      <c r="BSS1" s="42"/>
      <c r="BST1" s="42"/>
      <c r="BSU1" s="42"/>
      <c r="BSV1" s="42"/>
      <c r="BSW1" s="42"/>
      <c r="BSX1" s="42"/>
      <c r="BSY1" s="42"/>
      <c r="BSZ1" s="42"/>
      <c r="BTA1" s="42"/>
      <c r="BTB1" s="42"/>
      <c r="BTC1" s="42"/>
      <c r="BTD1" s="42"/>
      <c r="BTE1" s="42"/>
      <c r="BTF1" s="42"/>
      <c r="BTG1" s="42"/>
      <c r="BTH1" s="42"/>
      <c r="BTI1" s="42"/>
      <c r="BTJ1" s="42"/>
      <c r="BTK1" s="42"/>
      <c r="BTL1" s="42"/>
      <c r="BTM1" s="42"/>
      <c r="BTN1" s="42"/>
      <c r="BTO1" s="42"/>
      <c r="BTP1" s="42"/>
      <c r="BTQ1" s="42"/>
      <c r="BTR1" s="42"/>
      <c r="BTS1" s="42"/>
      <c r="BTT1" s="42"/>
      <c r="BTU1" s="42"/>
      <c r="BTV1" s="42"/>
      <c r="BTW1" s="42"/>
      <c r="BTX1" s="42"/>
      <c r="BTY1" s="42"/>
      <c r="BTZ1" s="42"/>
      <c r="BUA1" s="42"/>
      <c r="BUB1" s="42"/>
      <c r="BUC1" s="41" t="s">
        <v>108</v>
      </c>
      <c r="BUD1" s="41" t="s">
        <v>53</v>
      </c>
      <c r="BUE1" s="41" t="s">
        <v>54</v>
      </c>
      <c r="BUF1" s="42" t="s">
        <v>55</v>
      </c>
      <c r="BUG1" s="41" t="s">
        <v>56</v>
      </c>
      <c r="BUH1" s="42"/>
      <c r="BUI1" s="42"/>
      <c r="BUJ1" s="42"/>
      <c r="BUK1" s="42"/>
      <c r="BUL1" s="42"/>
      <c r="BUM1" s="42"/>
      <c r="BUN1" s="42"/>
      <c r="BUO1" s="42"/>
      <c r="BUP1" s="42"/>
      <c r="BUQ1" s="42"/>
      <c r="BUR1" s="42"/>
      <c r="BUS1" s="42"/>
      <c r="BUT1" s="42"/>
      <c r="BUU1" s="42"/>
      <c r="BUV1" s="42"/>
      <c r="BUW1" s="42"/>
      <c r="BUX1" s="42"/>
      <c r="BUY1" s="42"/>
      <c r="BUZ1" s="42"/>
      <c r="BVA1" s="42"/>
      <c r="BVB1" s="42"/>
      <c r="BVC1" s="42"/>
      <c r="BVD1" s="42"/>
      <c r="BVE1" s="42"/>
      <c r="BVF1" s="42"/>
      <c r="BVG1" s="42"/>
      <c r="BVH1" s="42"/>
      <c r="BVI1" s="42"/>
      <c r="BVJ1" s="42"/>
      <c r="BVK1" s="42"/>
      <c r="BVL1" s="42"/>
      <c r="BVM1" s="42"/>
      <c r="BVN1" s="42"/>
      <c r="BVO1" s="42"/>
      <c r="BVP1" s="42"/>
      <c r="BVQ1" s="42"/>
      <c r="BVR1" s="42"/>
      <c r="BVS1" s="42"/>
      <c r="BVT1" s="42"/>
      <c r="BVU1" s="42"/>
      <c r="BVV1" s="42"/>
      <c r="BVW1" s="42"/>
      <c r="BVX1" s="42"/>
      <c r="BVY1" s="42"/>
      <c r="BVZ1" s="42"/>
      <c r="BWA1" s="42"/>
      <c r="BWB1" s="42"/>
      <c r="BWC1" s="42"/>
      <c r="BWD1" s="42"/>
      <c r="BWE1" s="42"/>
      <c r="BWF1" s="42"/>
      <c r="BWG1" s="42"/>
      <c r="BWH1" s="42"/>
      <c r="BWI1" s="42"/>
      <c r="BWJ1" s="42"/>
      <c r="BWK1" s="42"/>
      <c r="BWL1" s="42"/>
      <c r="BWM1" s="42"/>
      <c r="BWN1" s="42"/>
      <c r="BWO1" s="42"/>
      <c r="BWP1" s="42"/>
      <c r="BWQ1" s="42"/>
      <c r="BWR1" s="42"/>
      <c r="BWS1" s="42"/>
      <c r="BWT1" s="42"/>
      <c r="BWU1" s="42"/>
      <c r="BWV1" s="42"/>
      <c r="BWW1" s="42"/>
      <c r="BWX1" s="42"/>
      <c r="BWY1" s="42"/>
      <c r="BWZ1" s="42"/>
      <c r="BXA1" s="42"/>
      <c r="BXB1" s="42"/>
      <c r="BXC1" s="42"/>
      <c r="BXD1" s="42"/>
      <c r="BXE1" s="42"/>
      <c r="BXF1" s="42"/>
      <c r="BXG1" s="42"/>
      <c r="BXH1" s="42"/>
      <c r="BXI1" s="42"/>
      <c r="BXJ1" s="42"/>
      <c r="BXK1" s="42"/>
      <c r="BXL1" s="42"/>
      <c r="BXM1" s="42"/>
      <c r="BXN1" s="42"/>
      <c r="BXO1" s="42"/>
      <c r="BXP1" s="42"/>
      <c r="BXQ1" s="42"/>
      <c r="BXR1" s="42"/>
      <c r="BXS1" s="42"/>
      <c r="BXT1" s="42"/>
      <c r="BXU1" s="42"/>
      <c r="BXV1" s="42"/>
      <c r="BXW1" s="42"/>
      <c r="BXX1" s="42"/>
      <c r="BXY1" s="41" t="s">
        <v>109</v>
      </c>
      <c r="BXZ1" s="41" t="s">
        <v>53</v>
      </c>
      <c r="BYA1" s="41" t="s">
        <v>54</v>
      </c>
      <c r="BYB1" s="42" t="s">
        <v>55</v>
      </c>
      <c r="BYC1" s="41" t="s">
        <v>56</v>
      </c>
      <c r="BYD1" s="42" t="s">
        <v>16</v>
      </c>
      <c r="BYE1" s="42" t="s">
        <v>110</v>
      </c>
      <c r="BYF1" s="42" t="s">
        <v>111</v>
      </c>
      <c r="BYG1" s="42" t="s">
        <v>112</v>
      </c>
      <c r="BYH1" s="42" t="s">
        <v>113</v>
      </c>
      <c r="BYI1" s="42" t="s">
        <v>114</v>
      </c>
      <c r="BYJ1" s="42" t="s">
        <v>115</v>
      </c>
      <c r="BYK1" s="42"/>
      <c r="BYL1" s="42"/>
      <c r="BYM1" s="42"/>
      <c r="BYN1" s="42"/>
      <c r="BYO1" s="42"/>
      <c r="BYP1" s="42"/>
      <c r="BYQ1" s="42"/>
      <c r="BYR1" s="42"/>
      <c r="BYS1" s="42"/>
      <c r="BYT1" s="42"/>
      <c r="BYU1" s="42"/>
      <c r="BYV1" s="42"/>
      <c r="BYW1" s="42"/>
      <c r="BYX1" s="42"/>
      <c r="BYY1" s="42"/>
      <c r="BYZ1" s="42"/>
      <c r="BZA1" s="42"/>
      <c r="BZB1" s="42"/>
      <c r="BZC1" s="42"/>
      <c r="BZD1" s="42"/>
      <c r="BZE1" s="42"/>
      <c r="BZF1" s="42"/>
      <c r="BZG1" s="42"/>
      <c r="BZH1" s="42"/>
      <c r="BZI1" s="42"/>
      <c r="BZJ1" s="42"/>
      <c r="BZK1" s="42"/>
      <c r="BZL1" s="42"/>
      <c r="BZM1" s="42"/>
      <c r="BZN1" s="42"/>
      <c r="BZO1" s="42"/>
      <c r="BZP1" s="42"/>
      <c r="BZQ1" s="42"/>
      <c r="BZR1" s="42"/>
      <c r="BZS1" s="42"/>
      <c r="BZT1" s="42"/>
      <c r="BZU1" s="42"/>
      <c r="BZV1" s="42"/>
      <c r="BZW1" s="42"/>
      <c r="BZX1" s="42"/>
      <c r="BZY1" s="42"/>
      <c r="BZZ1" s="42"/>
      <c r="CAA1" s="42"/>
      <c r="CAB1" s="42"/>
      <c r="CAC1" s="42"/>
      <c r="CAD1" s="42"/>
      <c r="CAE1" s="42"/>
      <c r="CAF1" s="42"/>
      <c r="CAG1" s="42"/>
      <c r="CAH1" s="42"/>
      <c r="CAI1" s="42"/>
      <c r="CAJ1" s="42"/>
      <c r="CAK1" s="42"/>
      <c r="CAL1" s="42"/>
      <c r="CAM1" s="42"/>
      <c r="CAN1" s="42"/>
      <c r="CAO1" s="42"/>
      <c r="CAP1" s="42"/>
      <c r="CAQ1" s="42"/>
      <c r="CAR1" s="42"/>
      <c r="CAS1" s="42"/>
      <c r="CAT1" s="42"/>
      <c r="CAU1" s="42"/>
      <c r="CAV1" s="42"/>
      <c r="CAW1" s="42"/>
      <c r="CAX1" s="42"/>
      <c r="CAY1" s="42"/>
      <c r="CAZ1" s="42"/>
      <c r="CBA1" s="42"/>
      <c r="CBB1" s="42"/>
      <c r="CBC1" s="42"/>
      <c r="CBD1" s="42"/>
      <c r="CBE1" s="42"/>
      <c r="CBF1" s="42"/>
      <c r="CBG1" s="42"/>
      <c r="CBH1" s="42"/>
      <c r="CBI1" s="42"/>
      <c r="CBJ1" s="42"/>
      <c r="CBK1" s="42"/>
      <c r="CBL1" s="42"/>
      <c r="CBM1" s="42"/>
      <c r="CBN1" s="42"/>
      <c r="CBO1" s="42"/>
      <c r="CBP1" s="42"/>
      <c r="CBQ1" s="42"/>
      <c r="CBR1" s="42"/>
      <c r="CBS1" s="42"/>
      <c r="CBT1" s="42"/>
      <c r="CBU1" s="41" t="s">
        <v>116</v>
      </c>
      <c r="CBV1" s="41" t="s">
        <v>53</v>
      </c>
      <c r="CBW1" s="41" t="s">
        <v>54</v>
      </c>
      <c r="CBX1" s="42" t="s">
        <v>55</v>
      </c>
      <c r="CBY1" s="41" t="s">
        <v>56</v>
      </c>
      <c r="CBZ1" s="42"/>
      <c r="CCA1" s="42"/>
      <c r="CCB1" s="42"/>
      <c r="CCC1" s="42"/>
    </row>
    <row r="2" spans="1:2109" x14ac:dyDescent="0.25">
      <c r="A2" s="50" t="s">
        <v>117</v>
      </c>
      <c r="B2" s="52">
        <f>'Project Plan'!$E$23</f>
        <v>0.50106382978723407</v>
      </c>
      <c r="C2" s="50">
        <f>100*B2-F2</f>
        <v>50.10638297872341</v>
      </c>
      <c r="D2" s="50">
        <f>H2/50</f>
        <v>2</v>
      </c>
      <c r="E2" s="50">
        <f>1.5*H2-C2-D2</f>
        <v>97.893617021276583</v>
      </c>
      <c r="F2" s="50">
        <v>0</v>
      </c>
      <c r="G2" s="50">
        <v>100</v>
      </c>
      <c r="H2" s="50">
        <f>G2-F2</f>
        <v>100</v>
      </c>
      <c r="I2" s="50" t="s">
        <v>118</v>
      </c>
      <c r="J2" s="50">
        <v>0</v>
      </c>
      <c r="K2" s="50">
        <v>6</v>
      </c>
      <c r="L2" s="50">
        <v>8</v>
      </c>
      <c r="M2" s="50">
        <v>70</v>
      </c>
      <c r="N2" s="50">
        <v>30</v>
      </c>
      <c r="O2" s="50">
        <v>255</v>
      </c>
      <c r="P2" s="50">
        <v>65535</v>
      </c>
      <c r="Q2" s="50">
        <v>65280</v>
      </c>
      <c r="R2" s="50" t="s">
        <v>120</v>
      </c>
      <c r="S2" s="50" t="str">
        <f ca="1">SUBSTITUTE(MID(_xlfn.FORMULATEXT(V2),2,FIND("!",_xlfn.FORMULATEXT(V2),1)-2), "'","")</f>
        <v>Project Plan</v>
      </c>
      <c r="T2" s="50">
        <f ca="1">_xlfn.SHEET( 'Project Plan'!$NTP$1000000)</f>
        <v>2</v>
      </c>
      <c r="V2" s="50">
        <f>'Project Plan'!$NTP$1000000</f>
        <v>0</v>
      </c>
      <c r="W2" s="50">
        <v>0</v>
      </c>
      <c r="X2" s="50" t="s">
        <v>119</v>
      </c>
      <c r="Y2" s="50">
        <v>8</v>
      </c>
      <c r="BB2" s="50">
        <v>3</v>
      </c>
      <c r="BC2" s="50">
        <v>430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34"/>
  <sheetViews>
    <sheetView showGridLines="0" tabSelected="1" zoomScale="160" zoomScaleNormal="160" workbookViewId="0">
      <selection activeCell="Z29" sqref="Z29"/>
    </sheetView>
  </sheetViews>
  <sheetFormatPr defaultColWidth="18.5703125" defaultRowHeight="15" zeroHeight="1" x14ac:dyDescent="0.25"/>
  <cols>
    <col min="1" max="1" width="0.5703125" style="5" customWidth="1"/>
    <col min="2" max="2" width="3.7109375" style="5" customWidth="1"/>
    <col min="3" max="3" width="1.5703125" style="5" customWidth="1"/>
    <col min="4" max="4" width="15.42578125" customWidth="1"/>
    <col min="5" max="5" width="9.85546875" customWidth="1"/>
    <col min="6" max="7" width="0.42578125" customWidth="1"/>
    <col min="8" max="8" width="0.140625" customWidth="1"/>
    <col min="9" max="9" width="5.140625" style="1" customWidth="1"/>
    <col min="10" max="10" width="4.7109375" style="1" customWidth="1"/>
    <col min="11" max="11" width="7.85546875" style="1" customWidth="1"/>
    <col min="12" max="12" width="11.140625" style="1" customWidth="1"/>
    <col min="13" max="13" width="4.140625" style="1" customWidth="1"/>
    <col min="14" max="14" width="4.28515625" style="1" customWidth="1"/>
    <col min="15" max="15" width="3.85546875" style="1" hidden="1" customWidth="1"/>
    <col min="16" max="16" width="0.42578125" style="2" customWidth="1"/>
    <col min="17" max="32" width="3.5703125" style="3" customWidth="1"/>
    <col min="33" max="33" width="1.28515625" style="4" customWidth="1"/>
    <col min="34" max="34" width="1.140625" style="5" customWidth="1"/>
    <col min="35" max="63" width="4.42578125" style="5" customWidth="1"/>
    <col min="64" max="16384" width="18.5703125" style="5"/>
  </cols>
  <sheetData>
    <row r="1" spans="1:59" ht="6.75" customHeight="1" x14ac:dyDescent="0.25">
      <c r="D1" s="5"/>
      <c r="E1" s="5"/>
      <c r="F1" s="5"/>
      <c r="G1" s="5"/>
      <c r="H1" s="5"/>
      <c r="I1" s="7"/>
      <c r="J1" s="7"/>
      <c r="K1" s="7"/>
      <c r="L1" s="7"/>
      <c r="M1" s="7"/>
      <c r="N1" s="7"/>
      <c r="O1" s="7"/>
      <c r="P1" s="8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5"/>
    </row>
    <row r="2" spans="1:59" ht="5.25" customHeight="1" x14ac:dyDescent="0.25">
      <c r="D2" s="5"/>
      <c r="E2" s="5"/>
      <c r="F2" s="5"/>
      <c r="G2" s="5"/>
      <c r="H2" s="5"/>
      <c r="I2" s="7"/>
      <c r="J2" s="7"/>
      <c r="K2" s="7"/>
      <c r="L2" s="7"/>
      <c r="M2" s="7"/>
      <c r="N2" s="7"/>
      <c r="O2" s="7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5"/>
    </row>
    <row r="3" spans="1:59" ht="3.75" customHeight="1" x14ac:dyDescent="0.25">
      <c r="D3" s="5"/>
      <c r="E3" s="5"/>
      <c r="F3" s="5"/>
      <c r="G3" s="5"/>
      <c r="H3" s="5"/>
      <c r="I3" s="7"/>
      <c r="J3" s="7"/>
      <c r="K3" s="7"/>
      <c r="L3" s="7"/>
      <c r="M3" s="7"/>
      <c r="N3" s="7"/>
      <c r="O3" s="7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</row>
    <row r="4" spans="1:59" ht="9" customHeight="1" x14ac:dyDescent="0.25">
      <c r="C4" s="14"/>
      <c r="D4" s="72" t="s">
        <v>20</v>
      </c>
      <c r="E4" s="72"/>
      <c r="F4" s="72"/>
      <c r="G4" s="19"/>
      <c r="H4" s="17"/>
      <c r="I4" s="60" t="s">
        <v>0</v>
      </c>
      <c r="J4" s="60" t="s">
        <v>1</v>
      </c>
      <c r="K4" s="61" t="s">
        <v>6</v>
      </c>
      <c r="L4" s="61" t="s">
        <v>7</v>
      </c>
      <c r="M4" s="61" t="s">
        <v>8</v>
      </c>
      <c r="N4" s="61" t="s">
        <v>9</v>
      </c>
      <c r="O4" s="61" t="s">
        <v>10</v>
      </c>
      <c r="P4" s="27"/>
      <c r="Q4" s="62">
        <f>E6+F13</f>
        <v>43214</v>
      </c>
      <c r="R4" s="63">
        <f>Q4+1</f>
        <v>43215</v>
      </c>
      <c r="S4" s="62">
        <f t="shared" ref="S4:AA4" si="0">R4+1</f>
        <v>43216</v>
      </c>
      <c r="T4" s="63">
        <f t="shared" si="0"/>
        <v>43217</v>
      </c>
      <c r="U4" s="62">
        <f t="shared" si="0"/>
        <v>43218</v>
      </c>
      <c r="V4" s="63">
        <f t="shared" si="0"/>
        <v>43219</v>
      </c>
      <c r="W4" s="62">
        <f t="shared" si="0"/>
        <v>43220</v>
      </c>
      <c r="X4" s="63">
        <f t="shared" si="0"/>
        <v>43221</v>
      </c>
      <c r="Y4" s="62">
        <f t="shared" si="0"/>
        <v>43222</v>
      </c>
      <c r="Z4" s="63">
        <f t="shared" si="0"/>
        <v>43223</v>
      </c>
      <c r="AA4" s="62">
        <f t="shared" si="0"/>
        <v>43224</v>
      </c>
      <c r="AB4" s="63">
        <f>AA4+1</f>
        <v>43225</v>
      </c>
      <c r="AC4" s="62">
        <f>AB4+1</f>
        <v>43226</v>
      </c>
      <c r="AD4" s="63">
        <f>AC4+1</f>
        <v>43227</v>
      </c>
      <c r="AE4" s="62">
        <f>AD4+1</f>
        <v>43228</v>
      </c>
      <c r="AF4" s="63">
        <f>AE4+1</f>
        <v>43229</v>
      </c>
      <c r="AG4" s="21"/>
      <c r="AI4" s="10" t="s">
        <v>21</v>
      </c>
      <c r="AJ4" s="11" t="s">
        <v>22</v>
      </c>
      <c r="AK4" s="10" t="s">
        <v>23</v>
      </c>
      <c r="AL4" s="11" t="s">
        <v>24</v>
      </c>
      <c r="AM4" s="10" t="s">
        <v>25</v>
      </c>
      <c r="AN4" s="11" t="s">
        <v>26</v>
      </c>
      <c r="AO4" s="10" t="s">
        <v>27</v>
      </c>
      <c r="AP4" s="11" t="s">
        <v>28</v>
      </c>
      <c r="AQ4" s="10" t="s">
        <v>29</v>
      </c>
      <c r="AR4" s="11" t="s">
        <v>30</v>
      </c>
      <c r="AS4" s="10" t="s">
        <v>31</v>
      </c>
      <c r="AT4" s="11" t="s">
        <v>32</v>
      </c>
      <c r="AU4" s="10" t="s">
        <v>33</v>
      </c>
      <c r="AV4" s="11" t="s">
        <v>34</v>
      </c>
      <c r="AW4" s="10" t="s">
        <v>35</v>
      </c>
      <c r="AX4" s="11" t="s">
        <v>36</v>
      </c>
    </row>
    <row r="5" spans="1:59" ht="9" customHeight="1" x14ac:dyDescent="0.25">
      <c r="C5" s="14"/>
      <c r="D5" s="38"/>
      <c r="E5" s="38"/>
      <c r="F5" s="38"/>
      <c r="G5" s="19"/>
      <c r="H5" s="17"/>
      <c r="I5" s="25"/>
      <c r="J5" s="25"/>
      <c r="K5" s="26"/>
      <c r="L5" s="26"/>
      <c r="M5" s="26"/>
      <c r="N5" s="26"/>
      <c r="O5" s="26"/>
      <c r="P5" s="27"/>
      <c r="Q5" s="28"/>
      <c r="R5" s="29"/>
      <c r="S5" s="28"/>
      <c r="T5" s="29"/>
      <c r="U5" s="28"/>
      <c r="V5" s="29"/>
      <c r="W5" s="28"/>
      <c r="X5" s="29"/>
      <c r="Y5" s="28"/>
      <c r="Z5" s="29"/>
      <c r="AA5" s="28"/>
      <c r="AB5" s="29"/>
      <c r="AC5" s="28"/>
      <c r="AD5" s="29"/>
      <c r="AE5" s="28"/>
      <c r="AF5" s="29"/>
      <c r="AG5" s="21"/>
    </row>
    <row r="6" spans="1:59" s="13" customFormat="1" ht="9" customHeight="1" x14ac:dyDescent="0.25">
      <c r="A6" s="5"/>
      <c r="B6" s="5"/>
      <c r="C6" s="15"/>
      <c r="D6" s="64" t="s">
        <v>18</v>
      </c>
      <c r="E6" s="39">
        <v>43213</v>
      </c>
      <c r="F6" s="64"/>
      <c r="G6" s="16"/>
      <c r="H6" s="16"/>
      <c r="I6" s="53">
        <v>1</v>
      </c>
      <c r="J6" s="53" t="s">
        <v>2</v>
      </c>
      <c r="K6" s="54">
        <v>43215</v>
      </c>
      <c r="L6" s="54">
        <f>+MAX(L7:L11)</f>
        <v>43243</v>
      </c>
      <c r="M6" s="55">
        <f>SUM(M7:M11)</f>
        <v>24</v>
      </c>
      <c r="N6" s="56">
        <f>+O6/M6</f>
        <v>1</v>
      </c>
      <c r="O6" s="30">
        <f>SUM(O7:O11)</f>
        <v>24</v>
      </c>
      <c r="P6" s="31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23"/>
      <c r="AR6" s="12" t="b">
        <f>AND($Q$4&gt;=$K6,$Q$4&lt;=$L6)</f>
        <v>0</v>
      </c>
      <c r="AS6" s="12" t="b">
        <f>AND($R$4&gt;=$K6,$Q$4&lt;=$L6)</f>
        <v>1</v>
      </c>
      <c r="AT6" s="12" t="b">
        <f>AND($S$4&gt;=$K6,$S$4&lt;=$L6)</f>
        <v>1</v>
      </c>
      <c r="AU6" s="12" t="b">
        <f>AND($T$4&gt;=$K6,$T$4&lt;=$L6)</f>
        <v>1</v>
      </c>
      <c r="AV6" s="12" t="b">
        <f>AND($U$4&gt;=$K6,$U$4&lt;=$L6)</f>
        <v>1</v>
      </c>
      <c r="AW6" s="12" t="b">
        <f>AND($V$4&gt;=$K6,$V$4&lt;=$L6)</f>
        <v>1</v>
      </c>
      <c r="AX6" s="12" t="b">
        <f>AND($W$4&gt;=$K6,$W$4&lt;=$L6)</f>
        <v>1</v>
      </c>
      <c r="AY6" s="12" t="b">
        <f>AND($X$4&gt;=$K6,$X$4&lt;=$L6)</f>
        <v>1</v>
      </c>
      <c r="AZ6" s="12" t="b">
        <f>AND($Y$4&gt;=$K6,$Y$4&lt;=$L6)</f>
        <v>1</v>
      </c>
      <c r="BA6" s="12" t="b">
        <f>AND($Z$4&gt;=$K6,$Z$4&lt;=$L6)</f>
        <v>1</v>
      </c>
      <c r="BB6" s="12" t="b">
        <f>AND($AA$4&gt;=$K6,$AA$4&lt;=$L6)</f>
        <v>1</v>
      </c>
      <c r="BC6" s="12" t="b">
        <f>AND($AB$4&gt;=$K6,$AB$4&lt;=$L6)</f>
        <v>1</v>
      </c>
      <c r="BD6" s="12" t="b">
        <f>AND($AC$4&gt;=$K6,$AC$4&lt;=$L6)</f>
        <v>1</v>
      </c>
      <c r="BE6" s="12" t="b">
        <f>AND($AD$4&gt;=$K6,$AD$4&lt;=$L6)</f>
        <v>1</v>
      </c>
      <c r="BF6" s="12" t="b">
        <f>AND($AE$4&gt;=$K6,$AE$4&lt;=$L6)</f>
        <v>1</v>
      </c>
      <c r="BG6" s="12" t="b">
        <f>AND($AF$4&gt;=$K6,$AF$4&lt;=$L6)</f>
        <v>1</v>
      </c>
    </row>
    <row r="7" spans="1:59" s="13" customFormat="1" ht="9" customHeight="1" x14ac:dyDescent="0.25">
      <c r="A7" s="5"/>
      <c r="B7" s="5"/>
      <c r="C7" s="15"/>
      <c r="D7" s="64" t="s">
        <v>19</v>
      </c>
      <c r="E7" s="40">
        <f>MAX(L6:L23)</f>
        <v>43261</v>
      </c>
      <c r="F7" s="65"/>
      <c r="G7" s="16"/>
      <c r="H7" s="16"/>
      <c r="I7" s="66">
        <v>1.1000000000000001</v>
      </c>
      <c r="J7" s="31" t="s">
        <v>11</v>
      </c>
      <c r="K7" s="57">
        <v>43217</v>
      </c>
      <c r="L7" s="57">
        <v>43223</v>
      </c>
      <c r="M7" s="58">
        <f>+L7-K7</f>
        <v>6</v>
      </c>
      <c r="N7" s="59">
        <v>1</v>
      </c>
      <c r="O7" s="33">
        <f>M7*N7</f>
        <v>6</v>
      </c>
      <c r="P7" s="31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23"/>
      <c r="AR7" s="12" t="b">
        <f t="shared" ref="AR7:AR23" si="1">AND($Q$4&gt;=$K7,$Q$4&lt;=$L7)</f>
        <v>0</v>
      </c>
      <c r="AS7" s="12" t="b">
        <f t="shared" ref="AS7:AS23" si="2">AND($R$4&gt;=$K7,$Q$4&lt;=$L7)</f>
        <v>0</v>
      </c>
      <c r="AT7" s="12" t="b">
        <f t="shared" ref="AT7:AT23" si="3">AND($S$4&gt;=$K7,$S$4&lt;=$L7)</f>
        <v>0</v>
      </c>
      <c r="AU7" s="12" t="b">
        <f t="shared" ref="AU7:AU23" si="4">AND($T$4&gt;=$K7,$T$4&lt;=$L7)</f>
        <v>1</v>
      </c>
      <c r="AV7" s="12" t="b">
        <f t="shared" ref="AV7:AV23" si="5">AND($U$4&gt;=$K7,$U$4&lt;=$L7)</f>
        <v>1</v>
      </c>
      <c r="AW7" s="12" t="b">
        <f t="shared" ref="AW7:AW23" si="6">AND($V$4&gt;=$K7,$V$4&lt;=$L7)</f>
        <v>1</v>
      </c>
      <c r="AX7" s="12" t="b">
        <f t="shared" ref="AX7:AX23" si="7">AND($W$4&gt;=$K7,$W$4&lt;=$L7)</f>
        <v>1</v>
      </c>
      <c r="AY7" s="12" t="b">
        <f t="shared" ref="AY7:AY23" si="8">AND($X$4&gt;=$K7,$X$4&lt;=$L7)</f>
        <v>1</v>
      </c>
      <c r="AZ7" s="12" t="b">
        <f t="shared" ref="AZ7:AZ23" si="9">AND($Y$4&gt;=$K7,$Y$4&lt;=$L7)</f>
        <v>1</v>
      </c>
      <c r="BA7" s="12" t="b">
        <f t="shared" ref="BA7:BA23" si="10">AND($Z$4&gt;=$K7,$Z$4&lt;=$L7)</f>
        <v>1</v>
      </c>
      <c r="BB7" s="12" t="b">
        <f t="shared" ref="BB7:BB23" si="11">AND($AA$4&gt;=$K7,$AA$4&lt;=$L7)</f>
        <v>0</v>
      </c>
      <c r="BC7" s="12" t="b">
        <f t="shared" ref="BC7:BC23" si="12">AND($AB$4&gt;=$K7,$AB$4&lt;=$L7)</f>
        <v>0</v>
      </c>
      <c r="BD7" s="12" t="b">
        <f t="shared" ref="BD7:BD23" si="13">AND($AC$4&gt;=$K7,$AC$4&lt;=$L7)</f>
        <v>0</v>
      </c>
      <c r="BE7" s="12" t="b">
        <f t="shared" ref="BE7:BE23" si="14">AND($AD$4&gt;=$K7,$AD$4&lt;=$L7)</f>
        <v>0</v>
      </c>
      <c r="BF7" s="12" t="b">
        <f t="shared" ref="BF7:BF23" si="15">AND($AE$4&gt;=$K7,$AE$4&lt;=$L7)</f>
        <v>0</v>
      </c>
      <c r="BG7" s="12" t="b">
        <f t="shared" ref="BG7:BG23" si="16">AND($AF$4&gt;=$K7,$AF$4&lt;=$L7)</f>
        <v>0</v>
      </c>
    </row>
    <row r="8" spans="1:59" s="13" customFormat="1" ht="9" customHeight="1" x14ac:dyDescent="0.25">
      <c r="A8" s="5"/>
      <c r="B8" s="5"/>
      <c r="C8" s="15"/>
      <c r="D8" s="35"/>
      <c r="E8" s="35"/>
      <c r="F8" s="35"/>
      <c r="G8" s="16"/>
      <c r="H8" s="16"/>
      <c r="I8" s="66">
        <v>1.2</v>
      </c>
      <c r="J8" s="31" t="s">
        <v>12</v>
      </c>
      <c r="K8" s="57">
        <v>43224</v>
      </c>
      <c r="L8" s="57">
        <v>43230</v>
      </c>
      <c r="M8" s="58">
        <f>+L8-K8</f>
        <v>6</v>
      </c>
      <c r="N8" s="59">
        <v>1</v>
      </c>
      <c r="O8" s="33">
        <f>M8*N8</f>
        <v>6</v>
      </c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23"/>
      <c r="AR8" s="12" t="b">
        <f t="shared" si="1"/>
        <v>0</v>
      </c>
      <c r="AS8" s="12" t="b">
        <f t="shared" si="2"/>
        <v>0</v>
      </c>
      <c r="AT8" s="12" t="b">
        <f t="shared" si="3"/>
        <v>0</v>
      </c>
      <c r="AU8" s="12" t="b">
        <f t="shared" si="4"/>
        <v>0</v>
      </c>
      <c r="AV8" s="12" t="b">
        <f t="shared" si="5"/>
        <v>0</v>
      </c>
      <c r="AW8" s="12" t="b">
        <f t="shared" si="6"/>
        <v>0</v>
      </c>
      <c r="AX8" s="12" t="b">
        <f t="shared" si="7"/>
        <v>0</v>
      </c>
      <c r="AY8" s="12" t="b">
        <f t="shared" si="8"/>
        <v>0</v>
      </c>
      <c r="AZ8" s="12" t="b">
        <f t="shared" si="9"/>
        <v>0</v>
      </c>
      <c r="BA8" s="12" t="b">
        <f t="shared" si="10"/>
        <v>0</v>
      </c>
      <c r="BB8" s="12" t="b">
        <f t="shared" si="11"/>
        <v>1</v>
      </c>
      <c r="BC8" s="12" t="b">
        <f t="shared" si="12"/>
        <v>1</v>
      </c>
      <c r="BD8" s="12" t="b">
        <f t="shared" si="13"/>
        <v>1</v>
      </c>
      <c r="BE8" s="12" t="b">
        <f t="shared" si="14"/>
        <v>1</v>
      </c>
      <c r="BF8" s="12" t="b">
        <f t="shared" si="15"/>
        <v>1</v>
      </c>
      <c r="BG8" s="12" t="b">
        <f t="shared" si="16"/>
        <v>1</v>
      </c>
    </row>
    <row r="9" spans="1:59" s="13" customFormat="1" ht="9" customHeight="1" x14ac:dyDescent="0.25">
      <c r="A9" s="5"/>
      <c r="B9" s="5"/>
      <c r="C9" s="15"/>
      <c r="D9" s="35"/>
      <c r="E9" s="35"/>
      <c r="F9" s="35"/>
      <c r="G9" s="16"/>
      <c r="H9" s="16"/>
      <c r="I9" s="66">
        <v>1.3</v>
      </c>
      <c r="J9" s="31" t="s">
        <v>13</v>
      </c>
      <c r="K9" s="57">
        <v>43230</v>
      </c>
      <c r="L9" s="57">
        <v>43233</v>
      </c>
      <c r="M9" s="58">
        <f t="shared" ref="M9:M11" si="17">+L9-K9</f>
        <v>3</v>
      </c>
      <c r="N9" s="59">
        <v>1</v>
      </c>
      <c r="O9" s="33">
        <f>M9*N9</f>
        <v>3</v>
      </c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23"/>
      <c r="AR9" s="12" t="b">
        <f t="shared" si="1"/>
        <v>0</v>
      </c>
      <c r="AS9" s="12" t="b">
        <f t="shared" si="2"/>
        <v>0</v>
      </c>
      <c r="AT9" s="12" t="b">
        <f t="shared" si="3"/>
        <v>0</v>
      </c>
      <c r="AU9" s="12" t="b">
        <f t="shared" si="4"/>
        <v>0</v>
      </c>
      <c r="AV9" s="12" t="b">
        <f t="shared" si="5"/>
        <v>0</v>
      </c>
      <c r="AW9" s="12" t="b">
        <f t="shared" si="6"/>
        <v>0</v>
      </c>
      <c r="AX9" s="12" t="b">
        <f t="shared" si="7"/>
        <v>0</v>
      </c>
      <c r="AY9" s="12" t="b">
        <f t="shared" si="8"/>
        <v>0</v>
      </c>
      <c r="AZ9" s="12" t="b">
        <f t="shared" si="9"/>
        <v>0</v>
      </c>
      <c r="BA9" s="12" t="b">
        <f t="shared" si="10"/>
        <v>0</v>
      </c>
      <c r="BB9" s="12" t="b">
        <f t="shared" si="11"/>
        <v>0</v>
      </c>
      <c r="BC9" s="12" t="b">
        <f t="shared" si="12"/>
        <v>0</v>
      </c>
      <c r="BD9" s="12" t="b">
        <f t="shared" si="13"/>
        <v>0</v>
      </c>
      <c r="BE9" s="12" t="b">
        <f t="shared" si="14"/>
        <v>0</v>
      </c>
      <c r="BF9" s="12" t="b">
        <f t="shared" si="15"/>
        <v>0</v>
      </c>
      <c r="BG9" s="12" t="b">
        <f t="shared" si="16"/>
        <v>0</v>
      </c>
    </row>
    <row r="10" spans="1:59" s="13" customFormat="1" ht="9" customHeight="1" x14ac:dyDescent="0.25">
      <c r="A10" s="5"/>
      <c r="B10" s="5"/>
      <c r="C10" s="15"/>
      <c r="D10" s="35"/>
      <c r="E10" s="35"/>
      <c r="F10" s="35"/>
      <c r="G10" s="16"/>
      <c r="H10" s="16"/>
      <c r="I10" s="66">
        <v>1.4</v>
      </c>
      <c r="J10" s="31" t="s">
        <v>14</v>
      </c>
      <c r="K10" s="57">
        <v>43233</v>
      </c>
      <c r="L10" s="57">
        <v>43240</v>
      </c>
      <c r="M10" s="58">
        <f t="shared" si="17"/>
        <v>7</v>
      </c>
      <c r="N10" s="59">
        <v>1</v>
      </c>
      <c r="O10" s="33">
        <f>M10*N10</f>
        <v>7</v>
      </c>
      <c r="P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23"/>
      <c r="AR10" s="12" t="b">
        <f t="shared" si="1"/>
        <v>0</v>
      </c>
      <c r="AS10" s="12" t="b">
        <f t="shared" si="2"/>
        <v>0</v>
      </c>
      <c r="AT10" s="12" t="b">
        <f t="shared" si="3"/>
        <v>0</v>
      </c>
      <c r="AU10" s="12" t="b">
        <f t="shared" si="4"/>
        <v>0</v>
      </c>
      <c r="AV10" s="12" t="b">
        <f t="shared" si="5"/>
        <v>0</v>
      </c>
      <c r="AW10" s="12" t="b">
        <f t="shared" si="6"/>
        <v>0</v>
      </c>
      <c r="AX10" s="12" t="b">
        <f t="shared" si="7"/>
        <v>0</v>
      </c>
      <c r="AY10" s="12" t="b">
        <f t="shared" si="8"/>
        <v>0</v>
      </c>
      <c r="AZ10" s="12" t="b">
        <f t="shared" si="9"/>
        <v>0</v>
      </c>
      <c r="BA10" s="12" t="b">
        <f t="shared" si="10"/>
        <v>0</v>
      </c>
      <c r="BB10" s="12" t="b">
        <f t="shared" si="11"/>
        <v>0</v>
      </c>
      <c r="BC10" s="12" t="b">
        <f t="shared" si="12"/>
        <v>0</v>
      </c>
      <c r="BD10" s="12" t="b">
        <f t="shared" si="13"/>
        <v>0</v>
      </c>
      <c r="BE10" s="12" t="b">
        <f t="shared" si="14"/>
        <v>0</v>
      </c>
      <c r="BF10" s="12" t="b">
        <f t="shared" si="15"/>
        <v>0</v>
      </c>
      <c r="BG10" s="12" t="b">
        <f t="shared" si="16"/>
        <v>0</v>
      </c>
    </row>
    <row r="11" spans="1:59" s="13" customFormat="1" ht="9" customHeight="1" x14ac:dyDescent="0.25">
      <c r="A11" s="5"/>
      <c r="B11" s="5"/>
      <c r="C11" s="15"/>
      <c r="D11" s="35"/>
      <c r="E11" s="35"/>
      <c r="F11" s="35"/>
      <c r="G11" s="16"/>
      <c r="H11" s="16"/>
      <c r="I11" s="67">
        <v>1.5</v>
      </c>
      <c r="J11" s="31" t="s">
        <v>15</v>
      </c>
      <c r="K11" s="57">
        <v>43241</v>
      </c>
      <c r="L11" s="57">
        <v>43243</v>
      </c>
      <c r="M11" s="58">
        <f t="shared" si="17"/>
        <v>2</v>
      </c>
      <c r="N11" s="59">
        <v>1</v>
      </c>
      <c r="O11" s="33">
        <f>M11*N11</f>
        <v>2</v>
      </c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23"/>
      <c r="AR11" s="12" t="b">
        <f t="shared" si="1"/>
        <v>0</v>
      </c>
      <c r="AS11" s="12" t="b">
        <f t="shared" si="2"/>
        <v>0</v>
      </c>
      <c r="AT11" s="12" t="b">
        <f t="shared" si="3"/>
        <v>0</v>
      </c>
      <c r="AU11" s="12" t="b">
        <f t="shared" si="4"/>
        <v>0</v>
      </c>
      <c r="AV11" s="12" t="b">
        <f t="shared" si="5"/>
        <v>0</v>
      </c>
      <c r="AW11" s="12" t="b">
        <f t="shared" si="6"/>
        <v>0</v>
      </c>
      <c r="AX11" s="12" t="b">
        <f t="shared" si="7"/>
        <v>0</v>
      </c>
      <c r="AY11" s="12" t="b">
        <f t="shared" si="8"/>
        <v>0</v>
      </c>
      <c r="AZ11" s="12" t="b">
        <f t="shared" si="9"/>
        <v>0</v>
      </c>
      <c r="BA11" s="12" t="b">
        <f t="shared" si="10"/>
        <v>0</v>
      </c>
      <c r="BB11" s="12" t="b">
        <f t="shared" si="11"/>
        <v>0</v>
      </c>
      <c r="BC11" s="12" t="b">
        <f t="shared" si="12"/>
        <v>0</v>
      </c>
      <c r="BD11" s="12" t="b">
        <f t="shared" si="13"/>
        <v>0</v>
      </c>
      <c r="BE11" s="12" t="b">
        <f t="shared" si="14"/>
        <v>0</v>
      </c>
      <c r="BF11" s="12" t="b">
        <f t="shared" si="15"/>
        <v>0</v>
      </c>
      <c r="BG11" s="12" t="b">
        <f t="shared" si="16"/>
        <v>0</v>
      </c>
    </row>
    <row r="12" spans="1:59" s="13" customFormat="1" ht="9" customHeight="1" x14ac:dyDescent="0.25">
      <c r="A12" s="5"/>
      <c r="B12" s="5"/>
      <c r="C12" s="15"/>
      <c r="D12" s="35"/>
      <c r="E12" s="35"/>
      <c r="F12" s="35"/>
      <c r="G12" s="16"/>
      <c r="H12" s="16"/>
      <c r="I12" s="53">
        <v>2</v>
      </c>
      <c r="J12" s="53" t="s">
        <v>3</v>
      </c>
      <c r="K12" s="54">
        <f>E6</f>
        <v>43213</v>
      </c>
      <c r="L12" s="54">
        <f>+MAX(L13:L17)</f>
        <v>43261</v>
      </c>
      <c r="M12" s="55">
        <f>SUM(M13:M17)</f>
        <v>39</v>
      </c>
      <c r="N12" s="56">
        <f>+O12/M12</f>
        <v>0.3</v>
      </c>
      <c r="O12" s="34">
        <f>SUM(O13:O17)</f>
        <v>11.7</v>
      </c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23"/>
      <c r="AR12" s="12" t="b">
        <f t="shared" si="1"/>
        <v>1</v>
      </c>
      <c r="AS12" s="12" t="b">
        <f t="shared" si="2"/>
        <v>1</v>
      </c>
      <c r="AT12" s="12" t="b">
        <f t="shared" si="3"/>
        <v>1</v>
      </c>
      <c r="AU12" s="12" t="b">
        <f t="shared" si="4"/>
        <v>1</v>
      </c>
      <c r="AV12" s="12" t="b">
        <f t="shared" si="5"/>
        <v>1</v>
      </c>
      <c r="AW12" s="12" t="b">
        <f t="shared" si="6"/>
        <v>1</v>
      </c>
      <c r="AX12" s="12" t="b">
        <f t="shared" si="7"/>
        <v>1</v>
      </c>
      <c r="AY12" s="12" t="b">
        <f t="shared" si="8"/>
        <v>1</v>
      </c>
      <c r="AZ12" s="12" t="b">
        <f t="shared" si="9"/>
        <v>1</v>
      </c>
      <c r="BA12" s="12" t="b">
        <f t="shared" si="10"/>
        <v>1</v>
      </c>
      <c r="BB12" s="12" t="b">
        <f t="shared" si="11"/>
        <v>1</v>
      </c>
      <c r="BC12" s="12" t="b">
        <f t="shared" si="12"/>
        <v>1</v>
      </c>
      <c r="BD12" s="12" t="b">
        <f t="shared" si="13"/>
        <v>1</v>
      </c>
      <c r="BE12" s="12" t="b">
        <f t="shared" si="14"/>
        <v>1</v>
      </c>
      <c r="BF12" s="12" t="b">
        <f t="shared" si="15"/>
        <v>1</v>
      </c>
      <c r="BG12" s="12" t="b">
        <f t="shared" si="16"/>
        <v>1</v>
      </c>
    </row>
    <row r="13" spans="1:59" s="13" customFormat="1" ht="9" customHeight="1" x14ac:dyDescent="0.25">
      <c r="A13" s="5"/>
      <c r="B13" s="5"/>
      <c r="C13" s="15"/>
      <c r="D13" s="35"/>
      <c r="E13" s="35"/>
      <c r="F13" s="68">
        <v>1</v>
      </c>
      <c r="G13" s="16"/>
      <c r="H13" s="16"/>
      <c r="I13" s="66">
        <v>2.1</v>
      </c>
      <c r="J13" s="31" t="s">
        <v>11</v>
      </c>
      <c r="K13" s="57">
        <v>43219</v>
      </c>
      <c r="L13" s="57">
        <v>43230</v>
      </c>
      <c r="M13" s="58">
        <f>+L13-K13</f>
        <v>11</v>
      </c>
      <c r="N13" s="59">
        <v>0.3</v>
      </c>
      <c r="O13" s="33">
        <f>M13*N13</f>
        <v>3.3</v>
      </c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23"/>
      <c r="AR13" s="12" t="b">
        <f t="shared" si="1"/>
        <v>0</v>
      </c>
      <c r="AS13" s="12" t="b">
        <f t="shared" si="2"/>
        <v>0</v>
      </c>
      <c r="AT13" s="12" t="b">
        <f t="shared" si="3"/>
        <v>0</v>
      </c>
      <c r="AU13" s="12" t="b">
        <f t="shared" si="4"/>
        <v>0</v>
      </c>
      <c r="AV13" s="12" t="b">
        <f t="shared" si="5"/>
        <v>0</v>
      </c>
      <c r="AW13" s="12" t="b">
        <f t="shared" si="6"/>
        <v>1</v>
      </c>
      <c r="AX13" s="12" t="b">
        <f t="shared" si="7"/>
        <v>1</v>
      </c>
      <c r="AY13" s="12" t="b">
        <f t="shared" si="8"/>
        <v>1</v>
      </c>
      <c r="AZ13" s="12" t="b">
        <f t="shared" si="9"/>
        <v>1</v>
      </c>
      <c r="BA13" s="12" t="b">
        <f t="shared" si="10"/>
        <v>1</v>
      </c>
      <c r="BB13" s="12" t="b">
        <f t="shared" si="11"/>
        <v>1</v>
      </c>
      <c r="BC13" s="12" t="b">
        <f t="shared" si="12"/>
        <v>1</v>
      </c>
      <c r="BD13" s="12" t="b">
        <f t="shared" si="13"/>
        <v>1</v>
      </c>
      <c r="BE13" s="12" t="b">
        <f t="shared" si="14"/>
        <v>1</v>
      </c>
      <c r="BF13" s="12" t="b">
        <f t="shared" si="15"/>
        <v>1</v>
      </c>
      <c r="BG13" s="12" t="b">
        <f t="shared" si="16"/>
        <v>1</v>
      </c>
    </row>
    <row r="14" spans="1:59" s="13" customFormat="1" ht="9" customHeight="1" x14ac:dyDescent="0.25">
      <c r="A14" s="5"/>
      <c r="B14" s="5"/>
      <c r="C14" s="15"/>
      <c r="D14" s="35"/>
      <c r="E14" s="35"/>
      <c r="F14" s="35"/>
      <c r="G14" s="16"/>
      <c r="H14" s="16"/>
      <c r="I14" s="66">
        <v>2.2000000000000002</v>
      </c>
      <c r="J14" s="31" t="s">
        <v>12</v>
      </c>
      <c r="K14" s="57">
        <v>43230</v>
      </c>
      <c r="L14" s="57">
        <v>43236</v>
      </c>
      <c r="M14" s="58">
        <f t="shared" ref="M14:M17" si="18">+L14-K14</f>
        <v>6</v>
      </c>
      <c r="N14" s="59">
        <v>0.3</v>
      </c>
      <c r="O14" s="33">
        <f>M14*N14</f>
        <v>1.7999999999999998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23"/>
      <c r="AR14" s="12" t="b">
        <f t="shared" si="1"/>
        <v>0</v>
      </c>
      <c r="AS14" s="12" t="b">
        <f t="shared" si="2"/>
        <v>0</v>
      </c>
      <c r="AT14" s="12" t="b">
        <f t="shared" si="3"/>
        <v>0</v>
      </c>
      <c r="AU14" s="12" t="b">
        <f t="shared" si="4"/>
        <v>0</v>
      </c>
      <c r="AV14" s="12" t="b">
        <f t="shared" si="5"/>
        <v>0</v>
      </c>
      <c r="AW14" s="12" t="b">
        <f t="shared" si="6"/>
        <v>0</v>
      </c>
      <c r="AX14" s="12" t="b">
        <f t="shared" si="7"/>
        <v>0</v>
      </c>
      <c r="AY14" s="12" t="b">
        <f t="shared" si="8"/>
        <v>0</v>
      </c>
      <c r="AZ14" s="12" t="b">
        <f t="shared" si="9"/>
        <v>0</v>
      </c>
      <c r="BA14" s="12" t="b">
        <f t="shared" si="10"/>
        <v>0</v>
      </c>
      <c r="BB14" s="12" t="b">
        <f t="shared" si="11"/>
        <v>0</v>
      </c>
      <c r="BC14" s="12" t="b">
        <f t="shared" si="12"/>
        <v>0</v>
      </c>
      <c r="BD14" s="12" t="b">
        <f t="shared" si="13"/>
        <v>0</v>
      </c>
      <c r="BE14" s="12" t="b">
        <f t="shared" si="14"/>
        <v>0</v>
      </c>
      <c r="BF14" s="12" t="b">
        <f t="shared" si="15"/>
        <v>0</v>
      </c>
      <c r="BG14" s="12" t="b">
        <f t="shared" si="16"/>
        <v>0</v>
      </c>
    </row>
    <row r="15" spans="1:59" s="13" customFormat="1" ht="9" customHeight="1" x14ac:dyDescent="0.25">
      <c r="A15" s="5"/>
      <c r="B15" s="5"/>
      <c r="C15" s="15"/>
      <c r="D15" s="36"/>
      <c r="E15" s="36"/>
      <c r="F15" s="36"/>
      <c r="G15" s="16"/>
      <c r="H15" s="16"/>
      <c r="I15" s="66">
        <v>2.2999999999999998</v>
      </c>
      <c r="J15" s="31" t="s">
        <v>13</v>
      </c>
      <c r="K15" s="57">
        <v>43237</v>
      </c>
      <c r="L15" s="57">
        <v>43245</v>
      </c>
      <c r="M15" s="58">
        <f t="shared" si="18"/>
        <v>8</v>
      </c>
      <c r="N15" s="59">
        <v>0.3</v>
      </c>
      <c r="O15" s="33">
        <f>M15*N15</f>
        <v>2.4</v>
      </c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23"/>
      <c r="AR15" s="12" t="b">
        <f t="shared" si="1"/>
        <v>0</v>
      </c>
      <c r="AS15" s="12" t="b">
        <f t="shared" si="2"/>
        <v>0</v>
      </c>
      <c r="AT15" s="12" t="b">
        <f t="shared" si="3"/>
        <v>0</v>
      </c>
      <c r="AU15" s="12" t="b">
        <f t="shared" si="4"/>
        <v>0</v>
      </c>
      <c r="AV15" s="12" t="b">
        <f t="shared" si="5"/>
        <v>0</v>
      </c>
      <c r="AW15" s="12" t="b">
        <f t="shared" si="6"/>
        <v>0</v>
      </c>
      <c r="AX15" s="12" t="b">
        <f t="shared" si="7"/>
        <v>0</v>
      </c>
      <c r="AY15" s="12" t="b">
        <f t="shared" si="8"/>
        <v>0</v>
      </c>
      <c r="AZ15" s="12" t="b">
        <f t="shared" si="9"/>
        <v>0</v>
      </c>
      <c r="BA15" s="12" t="b">
        <f t="shared" si="10"/>
        <v>0</v>
      </c>
      <c r="BB15" s="12" t="b">
        <f t="shared" si="11"/>
        <v>0</v>
      </c>
      <c r="BC15" s="12" t="b">
        <f t="shared" si="12"/>
        <v>0</v>
      </c>
      <c r="BD15" s="12" t="b">
        <f t="shared" si="13"/>
        <v>0</v>
      </c>
      <c r="BE15" s="12" t="b">
        <f t="shared" si="14"/>
        <v>0</v>
      </c>
      <c r="BF15" s="12" t="b">
        <f t="shared" si="15"/>
        <v>0</v>
      </c>
      <c r="BG15" s="12" t="b">
        <f t="shared" si="16"/>
        <v>0</v>
      </c>
    </row>
    <row r="16" spans="1:59" s="13" customFormat="1" ht="9" customHeight="1" x14ac:dyDescent="0.25">
      <c r="A16" s="5"/>
      <c r="B16" s="5"/>
      <c r="C16" s="15"/>
      <c r="D16" s="36"/>
      <c r="E16" s="36"/>
      <c r="F16" s="36"/>
      <c r="G16" s="16"/>
      <c r="H16" s="16"/>
      <c r="I16" s="66">
        <v>2.4</v>
      </c>
      <c r="J16" s="31" t="s">
        <v>14</v>
      </c>
      <c r="K16" s="57">
        <v>43246</v>
      </c>
      <c r="L16" s="57">
        <v>43250</v>
      </c>
      <c r="M16" s="58">
        <f t="shared" si="18"/>
        <v>4</v>
      </c>
      <c r="N16" s="59">
        <v>0.3</v>
      </c>
      <c r="O16" s="33">
        <f>M16*N16</f>
        <v>1.2</v>
      </c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23"/>
      <c r="AR16" s="12" t="b">
        <f t="shared" si="1"/>
        <v>0</v>
      </c>
      <c r="AS16" s="12" t="b">
        <f t="shared" si="2"/>
        <v>0</v>
      </c>
      <c r="AT16" s="12" t="b">
        <f t="shared" si="3"/>
        <v>0</v>
      </c>
      <c r="AU16" s="12" t="b">
        <f t="shared" si="4"/>
        <v>0</v>
      </c>
      <c r="AV16" s="12" t="b">
        <f t="shared" si="5"/>
        <v>0</v>
      </c>
      <c r="AW16" s="12" t="b">
        <f t="shared" si="6"/>
        <v>0</v>
      </c>
      <c r="AX16" s="12" t="b">
        <f t="shared" si="7"/>
        <v>0</v>
      </c>
      <c r="AY16" s="12" t="b">
        <f t="shared" si="8"/>
        <v>0</v>
      </c>
      <c r="AZ16" s="12" t="b">
        <f t="shared" si="9"/>
        <v>0</v>
      </c>
      <c r="BA16" s="12" t="b">
        <f t="shared" si="10"/>
        <v>0</v>
      </c>
      <c r="BB16" s="12" t="b">
        <f t="shared" si="11"/>
        <v>0</v>
      </c>
      <c r="BC16" s="12" t="b">
        <f t="shared" si="12"/>
        <v>0</v>
      </c>
      <c r="BD16" s="12" t="b">
        <f t="shared" si="13"/>
        <v>0</v>
      </c>
      <c r="BE16" s="12" t="b">
        <f t="shared" si="14"/>
        <v>0</v>
      </c>
      <c r="BF16" s="12" t="b">
        <f t="shared" si="15"/>
        <v>0</v>
      </c>
      <c r="BG16" s="12" t="b">
        <f t="shared" si="16"/>
        <v>0</v>
      </c>
    </row>
    <row r="17" spans="1:59" s="13" customFormat="1" ht="9" customHeight="1" x14ac:dyDescent="0.25">
      <c r="A17" s="5"/>
      <c r="B17" s="5"/>
      <c r="C17" s="15"/>
      <c r="D17" s="36"/>
      <c r="E17" s="36"/>
      <c r="F17" s="36"/>
      <c r="G17" s="16"/>
      <c r="H17" s="16"/>
      <c r="I17" s="67">
        <v>2.5</v>
      </c>
      <c r="J17" s="31" t="s">
        <v>15</v>
      </c>
      <c r="K17" s="57">
        <v>43251</v>
      </c>
      <c r="L17" s="57">
        <v>43261</v>
      </c>
      <c r="M17" s="58">
        <f t="shared" si="18"/>
        <v>10</v>
      </c>
      <c r="N17" s="59">
        <v>0.3</v>
      </c>
      <c r="O17" s="33">
        <f>M17*N17</f>
        <v>3</v>
      </c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23"/>
      <c r="AR17" s="12" t="b">
        <f t="shared" si="1"/>
        <v>0</v>
      </c>
      <c r="AS17" s="12" t="b">
        <f t="shared" si="2"/>
        <v>0</v>
      </c>
      <c r="AT17" s="12" t="b">
        <f t="shared" si="3"/>
        <v>0</v>
      </c>
      <c r="AU17" s="12" t="b">
        <f t="shared" si="4"/>
        <v>0</v>
      </c>
      <c r="AV17" s="12" t="b">
        <f t="shared" si="5"/>
        <v>0</v>
      </c>
      <c r="AW17" s="12" t="b">
        <f t="shared" si="6"/>
        <v>0</v>
      </c>
      <c r="AX17" s="12" t="b">
        <f t="shared" si="7"/>
        <v>0</v>
      </c>
      <c r="AY17" s="12" t="b">
        <f t="shared" si="8"/>
        <v>0</v>
      </c>
      <c r="AZ17" s="12" t="b">
        <f t="shared" si="9"/>
        <v>0</v>
      </c>
      <c r="BA17" s="12" t="b">
        <f t="shared" si="10"/>
        <v>0</v>
      </c>
      <c r="BB17" s="12" t="b">
        <f t="shared" si="11"/>
        <v>0</v>
      </c>
      <c r="BC17" s="12" t="b">
        <f t="shared" si="12"/>
        <v>0</v>
      </c>
      <c r="BD17" s="12" t="b">
        <f t="shared" si="13"/>
        <v>0</v>
      </c>
      <c r="BE17" s="12" t="b">
        <f t="shared" si="14"/>
        <v>0</v>
      </c>
      <c r="BF17" s="12" t="b">
        <f t="shared" si="15"/>
        <v>0</v>
      </c>
      <c r="BG17" s="12" t="b">
        <f t="shared" si="16"/>
        <v>0</v>
      </c>
    </row>
    <row r="18" spans="1:59" s="13" customFormat="1" ht="9" customHeight="1" x14ac:dyDescent="0.25">
      <c r="A18" s="5"/>
      <c r="B18" s="5"/>
      <c r="C18" s="15"/>
      <c r="D18" s="36"/>
      <c r="E18" s="36"/>
      <c r="F18" s="36"/>
      <c r="G18" s="16"/>
      <c r="H18" s="16"/>
      <c r="I18" s="53">
        <v>3</v>
      </c>
      <c r="J18" s="53" t="s">
        <v>4</v>
      </c>
      <c r="K18" s="54">
        <f>E6</f>
        <v>43213</v>
      </c>
      <c r="L18" s="54">
        <f t="shared" ref="L18" si="19">K18+M18-1</f>
        <v>43243</v>
      </c>
      <c r="M18" s="55">
        <f>SUM(M19:M23)</f>
        <v>31</v>
      </c>
      <c r="N18" s="56">
        <f>O18/M18</f>
        <v>0.36774193548387096</v>
      </c>
      <c r="O18" s="34">
        <f>SUM(O19:O23)</f>
        <v>11.4</v>
      </c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23"/>
      <c r="AR18" s="12" t="b">
        <f t="shared" si="1"/>
        <v>1</v>
      </c>
      <c r="AS18" s="12" t="b">
        <f t="shared" si="2"/>
        <v>1</v>
      </c>
      <c r="AT18" s="12" t="b">
        <f t="shared" si="3"/>
        <v>1</v>
      </c>
      <c r="AU18" s="12" t="b">
        <f t="shared" si="4"/>
        <v>1</v>
      </c>
      <c r="AV18" s="12" t="b">
        <f t="shared" si="5"/>
        <v>1</v>
      </c>
      <c r="AW18" s="12" t="b">
        <f t="shared" si="6"/>
        <v>1</v>
      </c>
      <c r="AX18" s="12" t="b">
        <f t="shared" si="7"/>
        <v>1</v>
      </c>
      <c r="AY18" s="12" t="b">
        <f t="shared" si="8"/>
        <v>1</v>
      </c>
      <c r="AZ18" s="12" t="b">
        <f t="shared" si="9"/>
        <v>1</v>
      </c>
      <c r="BA18" s="12" t="b">
        <f t="shared" si="10"/>
        <v>1</v>
      </c>
      <c r="BB18" s="12" t="b">
        <f t="shared" si="11"/>
        <v>1</v>
      </c>
      <c r="BC18" s="12" t="b">
        <f t="shared" si="12"/>
        <v>1</v>
      </c>
      <c r="BD18" s="12" t="b">
        <f t="shared" si="13"/>
        <v>1</v>
      </c>
      <c r="BE18" s="12" t="b">
        <f t="shared" si="14"/>
        <v>1</v>
      </c>
      <c r="BF18" s="12" t="b">
        <f t="shared" si="15"/>
        <v>1</v>
      </c>
      <c r="BG18" s="12" t="b">
        <f t="shared" si="16"/>
        <v>1</v>
      </c>
    </row>
    <row r="19" spans="1:59" s="13" customFormat="1" ht="9" customHeight="1" x14ac:dyDescent="0.25">
      <c r="A19" s="5"/>
      <c r="B19" s="5"/>
      <c r="C19" s="15"/>
      <c r="D19" s="36"/>
      <c r="E19" s="36"/>
      <c r="F19" s="36"/>
      <c r="G19" s="16"/>
      <c r="H19" s="16"/>
      <c r="I19" s="66">
        <v>3.1</v>
      </c>
      <c r="J19" s="31" t="s">
        <v>11</v>
      </c>
      <c r="K19" s="57">
        <v>43215</v>
      </c>
      <c r="L19" s="57">
        <v>43222</v>
      </c>
      <c r="M19" s="58">
        <f>+L19-K19</f>
        <v>7</v>
      </c>
      <c r="N19" s="59">
        <v>0.4</v>
      </c>
      <c r="O19" s="33">
        <f>M19*N19</f>
        <v>2.8000000000000003</v>
      </c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23"/>
      <c r="AR19" s="12" t="b">
        <f t="shared" si="1"/>
        <v>0</v>
      </c>
      <c r="AS19" s="12" t="b">
        <f t="shared" si="2"/>
        <v>1</v>
      </c>
      <c r="AT19" s="12" t="b">
        <f t="shared" si="3"/>
        <v>1</v>
      </c>
      <c r="AU19" s="12" t="b">
        <f t="shared" si="4"/>
        <v>1</v>
      </c>
      <c r="AV19" s="12" t="b">
        <f t="shared" si="5"/>
        <v>1</v>
      </c>
      <c r="AW19" s="12" t="b">
        <f t="shared" si="6"/>
        <v>1</v>
      </c>
      <c r="AX19" s="12" t="b">
        <f t="shared" si="7"/>
        <v>1</v>
      </c>
      <c r="AY19" s="12" t="b">
        <f t="shared" si="8"/>
        <v>1</v>
      </c>
      <c r="AZ19" s="12" t="b">
        <f t="shared" si="9"/>
        <v>1</v>
      </c>
      <c r="BA19" s="12" t="b">
        <f t="shared" si="10"/>
        <v>0</v>
      </c>
      <c r="BB19" s="12" t="b">
        <f t="shared" si="11"/>
        <v>0</v>
      </c>
      <c r="BC19" s="12" t="b">
        <f t="shared" si="12"/>
        <v>0</v>
      </c>
      <c r="BD19" s="12" t="b">
        <f t="shared" si="13"/>
        <v>0</v>
      </c>
      <c r="BE19" s="12" t="b">
        <f t="shared" si="14"/>
        <v>0</v>
      </c>
      <c r="BF19" s="12" t="b">
        <f t="shared" si="15"/>
        <v>0</v>
      </c>
      <c r="BG19" s="12" t="b">
        <f t="shared" si="16"/>
        <v>0</v>
      </c>
    </row>
    <row r="20" spans="1:59" s="13" customFormat="1" ht="9" customHeight="1" x14ac:dyDescent="0.25">
      <c r="A20" s="5"/>
      <c r="B20" s="5"/>
      <c r="C20" s="15"/>
      <c r="D20" s="36"/>
      <c r="E20" s="36"/>
      <c r="F20" s="36"/>
      <c r="G20" s="16"/>
      <c r="H20" s="16"/>
      <c r="I20" s="66">
        <v>3.2</v>
      </c>
      <c r="J20" s="31" t="s">
        <v>12</v>
      </c>
      <c r="K20" s="57">
        <v>43217</v>
      </c>
      <c r="L20" s="57">
        <v>43223</v>
      </c>
      <c r="M20" s="58">
        <f t="shared" ref="M20:M23" si="20">+L20-K20</f>
        <v>6</v>
      </c>
      <c r="N20" s="59">
        <v>0.3</v>
      </c>
      <c r="O20" s="33">
        <f>M20*N20</f>
        <v>1.7999999999999998</v>
      </c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23"/>
      <c r="AR20" s="12" t="b">
        <f t="shared" si="1"/>
        <v>0</v>
      </c>
      <c r="AS20" s="12" t="b">
        <f t="shared" si="2"/>
        <v>0</v>
      </c>
      <c r="AT20" s="12" t="b">
        <f t="shared" si="3"/>
        <v>0</v>
      </c>
      <c r="AU20" s="12" t="b">
        <f t="shared" si="4"/>
        <v>1</v>
      </c>
      <c r="AV20" s="12" t="b">
        <f t="shared" si="5"/>
        <v>1</v>
      </c>
      <c r="AW20" s="12" t="b">
        <f t="shared" si="6"/>
        <v>1</v>
      </c>
      <c r="AX20" s="12" t="b">
        <f t="shared" si="7"/>
        <v>1</v>
      </c>
      <c r="AY20" s="12" t="b">
        <f t="shared" si="8"/>
        <v>1</v>
      </c>
      <c r="AZ20" s="12" t="b">
        <f t="shared" si="9"/>
        <v>1</v>
      </c>
      <c r="BA20" s="12" t="b">
        <f t="shared" si="10"/>
        <v>1</v>
      </c>
      <c r="BB20" s="12" t="b">
        <f t="shared" si="11"/>
        <v>0</v>
      </c>
      <c r="BC20" s="12" t="b">
        <f t="shared" si="12"/>
        <v>0</v>
      </c>
      <c r="BD20" s="12" t="b">
        <f t="shared" si="13"/>
        <v>0</v>
      </c>
      <c r="BE20" s="12" t="b">
        <f t="shared" si="14"/>
        <v>0</v>
      </c>
      <c r="BF20" s="12" t="b">
        <f t="shared" si="15"/>
        <v>0</v>
      </c>
      <c r="BG20" s="12" t="b">
        <f t="shared" si="16"/>
        <v>0</v>
      </c>
    </row>
    <row r="21" spans="1:59" s="13" customFormat="1" ht="9" customHeight="1" x14ac:dyDescent="0.25">
      <c r="A21" s="5"/>
      <c r="B21" s="5"/>
      <c r="C21" s="15"/>
      <c r="D21" s="36"/>
      <c r="E21" s="36"/>
      <c r="F21" s="36"/>
      <c r="G21" s="16"/>
      <c r="H21" s="16"/>
      <c r="I21" s="66">
        <v>3.3</v>
      </c>
      <c r="J21" s="31" t="s">
        <v>13</v>
      </c>
      <c r="K21" s="57">
        <v>43224</v>
      </c>
      <c r="L21" s="57">
        <v>43228</v>
      </c>
      <c r="M21" s="58">
        <f t="shared" si="20"/>
        <v>4</v>
      </c>
      <c r="N21" s="59">
        <v>0.3</v>
      </c>
      <c r="O21" s="33">
        <f>M21*N21</f>
        <v>1.2</v>
      </c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23"/>
      <c r="AR21" s="12" t="b">
        <f t="shared" si="1"/>
        <v>0</v>
      </c>
      <c r="AS21" s="12" t="b">
        <f t="shared" si="2"/>
        <v>0</v>
      </c>
      <c r="AT21" s="12" t="b">
        <f t="shared" si="3"/>
        <v>0</v>
      </c>
      <c r="AU21" s="12" t="b">
        <f t="shared" si="4"/>
        <v>0</v>
      </c>
      <c r="AV21" s="12" t="b">
        <f t="shared" si="5"/>
        <v>0</v>
      </c>
      <c r="AW21" s="12" t="b">
        <f t="shared" si="6"/>
        <v>0</v>
      </c>
      <c r="AX21" s="12" t="b">
        <f t="shared" si="7"/>
        <v>0</v>
      </c>
      <c r="AY21" s="12" t="b">
        <f t="shared" si="8"/>
        <v>0</v>
      </c>
      <c r="AZ21" s="12" t="b">
        <f t="shared" si="9"/>
        <v>0</v>
      </c>
      <c r="BA21" s="12" t="b">
        <f t="shared" si="10"/>
        <v>0</v>
      </c>
      <c r="BB21" s="12" t="b">
        <f t="shared" si="11"/>
        <v>1</v>
      </c>
      <c r="BC21" s="12" t="b">
        <f t="shared" si="12"/>
        <v>1</v>
      </c>
      <c r="BD21" s="12" t="b">
        <f t="shared" si="13"/>
        <v>1</v>
      </c>
      <c r="BE21" s="12" t="b">
        <f t="shared" si="14"/>
        <v>1</v>
      </c>
      <c r="BF21" s="12" t="b">
        <f t="shared" si="15"/>
        <v>1</v>
      </c>
      <c r="BG21" s="12" t="b">
        <f t="shared" si="16"/>
        <v>0</v>
      </c>
    </row>
    <row r="22" spans="1:59" s="13" customFormat="1" ht="9" customHeight="1" x14ac:dyDescent="0.25">
      <c r="A22" s="5"/>
      <c r="B22" s="5"/>
      <c r="C22" s="15"/>
      <c r="D22" s="36"/>
      <c r="E22" s="36"/>
      <c r="F22" s="36"/>
      <c r="G22" s="16"/>
      <c r="H22" s="16"/>
      <c r="I22" s="66">
        <v>3.4</v>
      </c>
      <c r="J22" s="31" t="s">
        <v>14</v>
      </c>
      <c r="K22" s="57">
        <v>43229</v>
      </c>
      <c r="L22" s="57">
        <v>43236</v>
      </c>
      <c r="M22" s="58">
        <f t="shared" si="20"/>
        <v>7</v>
      </c>
      <c r="N22" s="59">
        <v>0.6</v>
      </c>
      <c r="O22" s="33">
        <f>M22*N22</f>
        <v>4.2</v>
      </c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23"/>
      <c r="AR22" s="12" t="b">
        <f t="shared" si="1"/>
        <v>0</v>
      </c>
      <c r="AS22" s="12" t="b">
        <f t="shared" si="2"/>
        <v>0</v>
      </c>
      <c r="AT22" s="12" t="b">
        <f t="shared" si="3"/>
        <v>0</v>
      </c>
      <c r="AU22" s="12" t="b">
        <f t="shared" si="4"/>
        <v>0</v>
      </c>
      <c r="AV22" s="12" t="b">
        <f t="shared" si="5"/>
        <v>0</v>
      </c>
      <c r="AW22" s="12" t="b">
        <f t="shared" si="6"/>
        <v>0</v>
      </c>
      <c r="AX22" s="12" t="b">
        <f t="shared" si="7"/>
        <v>0</v>
      </c>
      <c r="AY22" s="12" t="b">
        <f t="shared" si="8"/>
        <v>0</v>
      </c>
      <c r="AZ22" s="12" t="b">
        <f t="shared" si="9"/>
        <v>0</v>
      </c>
      <c r="BA22" s="12" t="b">
        <f t="shared" si="10"/>
        <v>0</v>
      </c>
      <c r="BB22" s="12" t="b">
        <f t="shared" si="11"/>
        <v>0</v>
      </c>
      <c r="BC22" s="12" t="b">
        <f t="shared" si="12"/>
        <v>0</v>
      </c>
      <c r="BD22" s="12" t="b">
        <f t="shared" si="13"/>
        <v>0</v>
      </c>
      <c r="BE22" s="12" t="b">
        <f t="shared" si="14"/>
        <v>0</v>
      </c>
      <c r="BF22" s="12" t="b">
        <f t="shared" si="15"/>
        <v>0</v>
      </c>
      <c r="BG22" s="12" t="b">
        <f t="shared" si="16"/>
        <v>1</v>
      </c>
    </row>
    <row r="23" spans="1:59" s="13" customFormat="1" ht="9" customHeight="1" x14ac:dyDescent="0.25">
      <c r="A23" s="5"/>
      <c r="B23" s="5"/>
      <c r="C23" s="15"/>
      <c r="D23" s="64" t="s">
        <v>17</v>
      </c>
      <c r="E23" s="51">
        <f>SUM(O6,O12,O18)/SUM(M6,M12,M18)</f>
        <v>0.50106382978723407</v>
      </c>
      <c r="F23" s="36"/>
      <c r="G23" s="16"/>
      <c r="H23" s="16"/>
      <c r="I23" s="66">
        <v>3.5</v>
      </c>
      <c r="J23" s="31" t="s">
        <v>15</v>
      </c>
      <c r="K23" s="57">
        <v>43237</v>
      </c>
      <c r="L23" s="57">
        <v>43244</v>
      </c>
      <c r="M23" s="58">
        <f t="shared" si="20"/>
        <v>7</v>
      </c>
      <c r="N23" s="59">
        <v>0.2</v>
      </c>
      <c r="O23" s="33">
        <f>M23*N23</f>
        <v>1.4000000000000001</v>
      </c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23"/>
      <c r="AR23" s="12" t="b">
        <f t="shared" si="1"/>
        <v>0</v>
      </c>
      <c r="AS23" s="12" t="b">
        <f t="shared" si="2"/>
        <v>0</v>
      </c>
      <c r="AT23" s="12" t="b">
        <f t="shared" si="3"/>
        <v>0</v>
      </c>
      <c r="AU23" s="12" t="b">
        <f t="shared" si="4"/>
        <v>0</v>
      </c>
      <c r="AV23" s="12" t="b">
        <f t="shared" si="5"/>
        <v>0</v>
      </c>
      <c r="AW23" s="12" t="b">
        <f t="shared" si="6"/>
        <v>0</v>
      </c>
      <c r="AX23" s="12" t="b">
        <f t="shared" si="7"/>
        <v>0</v>
      </c>
      <c r="AY23" s="12" t="b">
        <f t="shared" si="8"/>
        <v>0</v>
      </c>
      <c r="AZ23" s="12" t="b">
        <f t="shared" si="9"/>
        <v>0</v>
      </c>
      <c r="BA23" s="12" t="b">
        <f t="shared" si="10"/>
        <v>0</v>
      </c>
      <c r="BB23" s="12" t="b">
        <f t="shared" si="11"/>
        <v>0</v>
      </c>
      <c r="BC23" s="12" t="b">
        <f t="shared" si="12"/>
        <v>0</v>
      </c>
      <c r="BD23" s="12" t="b">
        <f t="shared" si="13"/>
        <v>0</v>
      </c>
      <c r="BE23" s="12" t="b">
        <f t="shared" si="14"/>
        <v>0</v>
      </c>
      <c r="BF23" s="12" t="b">
        <f t="shared" si="15"/>
        <v>0</v>
      </c>
      <c r="BG23" s="12" t="b">
        <f t="shared" si="16"/>
        <v>0</v>
      </c>
    </row>
    <row r="24" spans="1:59" ht="12" customHeight="1" x14ac:dyDescent="0.25">
      <c r="D24" s="64" t="s">
        <v>5</v>
      </c>
      <c r="E24" s="37">
        <f>E7-E6</f>
        <v>48</v>
      </c>
      <c r="F24" s="69"/>
      <c r="G24" s="22"/>
      <c r="H24" s="17"/>
      <c r="I24" s="73" t="s">
        <v>37</v>
      </c>
      <c r="J24" s="73"/>
      <c r="K24" s="73"/>
      <c r="L24" s="73"/>
      <c r="M24" s="73"/>
      <c r="N24" s="73"/>
      <c r="O24" s="73"/>
      <c r="P24" s="70"/>
      <c r="Q24" s="71">
        <f t="shared" ref="Q24:AF24" si="21">+AR24</f>
        <v>2</v>
      </c>
      <c r="R24" s="71">
        <f t="shared" si="21"/>
        <v>4</v>
      </c>
      <c r="S24" s="71">
        <f t="shared" si="21"/>
        <v>4</v>
      </c>
      <c r="T24" s="71">
        <f t="shared" si="21"/>
        <v>6</v>
      </c>
      <c r="U24" s="71">
        <f t="shared" si="21"/>
        <v>6</v>
      </c>
      <c r="V24" s="71">
        <f t="shared" si="21"/>
        <v>7</v>
      </c>
      <c r="W24" s="71">
        <f t="shared" si="21"/>
        <v>7</v>
      </c>
      <c r="X24" s="71">
        <f t="shared" si="21"/>
        <v>7</v>
      </c>
      <c r="Y24" s="71">
        <f t="shared" si="21"/>
        <v>7</v>
      </c>
      <c r="Z24" s="71">
        <f t="shared" si="21"/>
        <v>6</v>
      </c>
      <c r="AA24" s="71">
        <f t="shared" si="21"/>
        <v>6</v>
      </c>
      <c r="AB24" s="71">
        <f t="shared" si="21"/>
        <v>6</v>
      </c>
      <c r="AC24" s="71">
        <f t="shared" si="21"/>
        <v>6</v>
      </c>
      <c r="AD24" s="71">
        <f t="shared" si="21"/>
        <v>6</v>
      </c>
      <c r="AE24" s="71">
        <f t="shared" si="21"/>
        <v>6</v>
      </c>
      <c r="AF24" s="71">
        <f t="shared" si="21"/>
        <v>6</v>
      </c>
      <c r="AG24" s="18"/>
      <c r="AR24" s="5">
        <f>+COUNTIF(AR6:AR23,TRUE)</f>
        <v>2</v>
      </c>
      <c r="AS24" s="5">
        <f>+COUNTIF(AS6:AS23,TRUE)</f>
        <v>4</v>
      </c>
      <c r="AT24" s="5">
        <f>+COUNTIF(AT6:AT23,TRUE)</f>
        <v>4</v>
      </c>
      <c r="AU24" s="5">
        <f>+COUNTIF(AU6:AU23,TRUE)</f>
        <v>6</v>
      </c>
      <c r="AV24" s="5">
        <f>+COUNTIF(AV6:AV23,TRUE)</f>
        <v>6</v>
      </c>
      <c r="AW24" s="5">
        <f t="shared" ref="AW24:AX24" si="22">+COUNTIF(AW6:AW23,TRUE)</f>
        <v>7</v>
      </c>
      <c r="AX24" s="5">
        <f t="shared" si="22"/>
        <v>7</v>
      </c>
      <c r="AY24" s="5">
        <f t="shared" ref="AY24" si="23">+COUNTIF(AY6:AY23,TRUE)</f>
        <v>7</v>
      </c>
      <c r="AZ24" s="5">
        <f t="shared" ref="AZ24" si="24">+COUNTIF(AZ6:AZ23,TRUE)</f>
        <v>7</v>
      </c>
      <c r="BA24" s="5">
        <f t="shared" ref="BA24:BC24" si="25">+COUNTIF(BA6:BA23,TRUE)</f>
        <v>6</v>
      </c>
      <c r="BB24" s="5">
        <f t="shared" si="25"/>
        <v>6</v>
      </c>
      <c r="BC24" s="5">
        <f t="shared" si="25"/>
        <v>6</v>
      </c>
      <c r="BD24" s="5">
        <f t="shared" ref="BD24" si="26">+COUNTIF(BD6:BD23,TRUE)</f>
        <v>6</v>
      </c>
      <c r="BE24" s="5">
        <f t="shared" ref="BE24" si="27">+COUNTIF(BE6:BE23,TRUE)</f>
        <v>6</v>
      </c>
      <c r="BF24" s="5">
        <f t="shared" ref="BF24" si="28">+COUNTIF(BF6:BF23,TRUE)</f>
        <v>6</v>
      </c>
      <c r="BG24" s="5">
        <f t="shared" ref="BG24" si="29">+COUNTIF(BG6:BG23,TRUE)</f>
        <v>6</v>
      </c>
    </row>
    <row r="25" spans="1:59" ht="5.25" customHeight="1" x14ac:dyDescent="0.25">
      <c r="D25" s="18"/>
      <c r="E25" s="18"/>
      <c r="F25" s="18"/>
      <c r="G25" s="18"/>
      <c r="H25" s="18"/>
      <c r="I25" s="24"/>
      <c r="J25" s="24"/>
      <c r="K25" s="24"/>
      <c r="L25" s="24"/>
      <c r="M25" s="24"/>
      <c r="N25" s="24"/>
      <c r="O25" s="24"/>
      <c r="P25" s="20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18"/>
    </row>
    <row r="26" spans="1:59" ht="34.5" customHeight="1" x14ac:dyDescent="0.25">
      <c r="D26" s="5"/>
      <c r="E26" s="5"/>
      <c r="F26" s="5"/>
      <c r="G26" s="5"/>
      <c r="H26" s="5"/>
      <c r="I26" s="7"/>
      <c r="J26" s="7"/>
      <c r="K26" s="7"/>
      <c r="L26" s="7"/>
      <c r="M26" s="7"/>
      <c r="N26" s="7"/>
      <c r="O26" s="7"/>
      <c r="P26" s="8"/>
      <c r="Q26" s="5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5"/>
    </row>
    <row r="27" spans="1:59" ht="34.5" customHeight="1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59" hidden="1" x14ac:dyDescent="0.25">
      <c r="D28" s="5"/>
      <c r="E28" s="5"/>
      <c r="F28" s="5"/>
      <c r="G28" s="5"/>
      <c r="H28" s="5"/>
      <c r="I28" s="7"/>
      <c r="J28" s="7"/>
      <c r="K28" s="7"/>
      <c r="L28" s="7"/>
      <c r="M28" s="7"/>
      <c r="N28" s="7"/>
      <c r="O28" s="7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5"/>
    </row>
    <row r="29" spans="1:59" ht="34.5" customHeight="1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59" ht="34.5" customHeight="1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59" ht="34.5" customHeight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59" ht="34.5" customHeight="1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4:33" ht="34.5" customHeight="1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4:33" ht="34.5" customHeight="1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</sheetData>
  <mergeCells count="3">
    <mergeCell ref="D4:F4"/>
    <mergeCell ref="I24:O24"/>
    <mergeCell ref="Q25:AF25"/>
  </mergeCells>
  <conditionalFormatting sqref="Q6:AF23">
    <cfRule type="expression" dxfId="1" priority="4" stopIfTrue="1">
      <formula>IF(AND(Q$4&gt;$K6,Q$4&lt;$K6+$O6),TRUE,FALSE)</formula>
    </cfRule>
    <cfRule type="expression" dxfId="0" priority="5" stopIfTrue="1">
      <formula>IF(AND(Q$4&gt;$K6,Q$4&lt;$L6),TRUE,FALSE)</formula>
    </cfRule>
  </conditionalFormatting>
  <conditionalFormatting sqref="Q24:A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M12:N12 M18:O18 O12 N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Scroll Bar 35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28575</xdr:rowOff>
                  </from>
                  <to>
                    <xdr:col>4</xdr:col>
                    <xdr:colOff>609600</xdr:colOff>
                    <xdr:row>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91F0-1950-40B5-B9AE-2FEF320C31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Dashboard School</dc:creator>
  <cp:lastModifiedBy>P</cp:lastModifiedBy>
  <dcterms:created xsi:type="dcterms:W3CDTF">2014-01-17T11:24:01Z</dcterms:created>
  <dcterms:modified xsi:type="dcterms:W3CDTF">2018-06-30T08:56:43Z</dcterms:modified>
</cp:coreProperties>
</file>