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gne.syljuasen\Progg\bergvarme_3.0\src\data\datablad\"/>
    </mc:Choice>
  </mc:AlternateContent>
  <xr:revisionPtr revIDLastSave="0" documentId="13_ncr:1_{664B509C-D66E-4B9B-99EF-20A0C09D35CB}" xr6:coauthVersionLast="47" xr6:coauthVersionMax="47" xr10:uidLastSave="{00000000-0000-0000-0000-000000000000}"/>
  <bookViews>
    <workbookView xWindow="28680" yWindow="-225" windowWidth="18240" windowHeight="29040" firstSheet="1" activeTab="1" xr2:uid="{00000000-000D-0000-FFFF-FFFF00000000}"/>
  </bookViews>
  <sheets>
    <sheet name="Beräkningsprogram" sheetId="1" r:id="rId1"/>
    <sheet name="Etylenglykol" sheetId="3" r:id="rId2"/>
    <sheet name="Propylenglykol" sheetId="4" r:id="rId3"/>
    <sheet name="Etylalkohol" sheetId="5" r:id="rId4"/>
    <sheet name="Metylalkohol" sheetId="6" r:id="rId5"/>
    <sheet name="Glycerin" sheetId="7" r:id="rId6"/>
    <sheet name="Ammoniak" sheetId="8" r:id="rId7"/>
    <sheet name="Kaliumkarbonat" sheetId="9" r:id="rId8"/>
    <sheet name="Kalciumklorid" sheetId="10" r:id="rId9"/>
    <sheet name="Magnesiumklorid" sheetId="11" r:id="rId10"/>
    <sheet name="Natriumklorid" sheetId="12" r:id="rId11"/>
    <sheet name="Kaliumacetat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PCKsREiqUbVRLOXMa9Vs+gPwQVegwbRWl5c/gPdv1Gk="/>
    </ext>
  </extLst>
</workbook>
</file>

<file path=xl/calcChain.xml><?xml version="1.0" encoding="utf-8"?>
<calcChain xmlns="http://schemas.openxmlformats.org/spreadsheetml/2006/main">
  <c r="X30" i="1" l="1"/>
  <c r="R30" i="1"/>
  <c r="Z30" i="1" s="1"/>
  <c r="AI30" i="1" s="1"/>
  <c r="AR30" i="1" s="1"/>
  <c r="O30" i="1"/>
  <c r="N30" i="1"/>
  <c r="K30" i="1"/>
  <c r="S30" i="1" s="1"/>
  <c r="AA30" i="1" s="1"/>
  <c r="AJ30" i="1" s="1"/>
  <c r="AS30" i="1" s="1"/>
  <c r="J30" i="1"/>
  <c r="H30" i="1"/>
  <c r="G30" i="1"/>
  <c r="W30" i="1" s="1"/>
  <c r="F30" i="1"/>
  <c r="E30" i="1"/>
  <c r="D30" i="1"/>
  <c r="T30" i="1" s="1"/>
  <c r="Z28" i="1"/>
  <c r="AI28" i="1" s="1"/>
  <c r="AR28" i="1" s="1"/>
  <c r="R28" i="1"/>
  <c r="O28" i="1"/>
  <c r="M28" i="1"/>
  <c r="P28" i="1" s="1"/>
  <c r="L28" i="1"/>
  <c r="K28" i="1"/>
  <c r="S28" i="1" s="1"/>
  <c r="AA28" i="1" s="1"/>
  <c r="AJ28" i="1" s="1"/>
  <c r="AS28" i="1" s="1"/>
  <c r="J28" i="1"/>
  <c r="H28" i="1"/>
  <c r="N28" i="1" s="1"/>
  <c r="G28" i="1"/>
  <c r="U28" i="1" s="1"/>
  <c r="F28" i="1"/>
  <c r="E28" i="1"/>
  <c r="D28" i="1"/>
  <c r="T28" i="1" s="1"/>
  <c r="X26" i="1"/>
  <c r="T26" i="1"/>
  <c r="M26" i="1"/>
  <c r="P26" i="1" s="1"/>
  <c r="L26" i="1"/>
  <c r="K26" i="1"/>
  <c r="S26" i="1" s="1"/>
  <c r="AA26" i="1" s="1"/>
  <c r="AJ26" i="1" s="1"/>
  <c r="AS26" i="1" s="1"/>
  <c r="J26" i="1"/>
  <c r="R26" i="1" s="1"/>
  <c r="Z26" i="1" s="1"/>
  <c r="AI26" i="1" s="1"/>
  <c r="AR26" i="1" s="1"/>
  <c r="H26" i="1"/>
  <c r="G26" i="1"/>
  <c r="U26" i="1" s="1"/>
  <c r="F26" i="1"/>
  <c r="N26" i="1" s="1"/>
  <c r="E26" i="1"/>
  <c r="O26" i="1" s="1"/>
  <c r="W26" i="1" s="1"/>
  <c r="D26" i="1"/>
  <c r="R24" i="1"/>
  <c r="Z24" i="1" s="1"/>
  <c r="AI24" i="1" s="1"/>
  <c r="AR24" i="1" s="1"/>
  <c r="K24" i="1"/>
  <c r="S24" i="1" s="1"/>
  <c r="AA24" i="1" s="1"/>
  <c r="AJ24" i="1" s="1"/>
  <c r="AS24" i="1" s="1"/>
  <c r="J24" i="1"/>
  <c r="H24" i="1"/>
  <c r="X24" i="1" s="1"/>
  <c r="G24" i="1"/>
  <c r="F24" i="1"/>
  <c r="E24" i="1"/>
  <c r="O24" i="1" s="1"/>
  <c r="W24" i="1" s="1"/>
  <c r="D24" i="1"/>
  <c r="L24" i="1" s="1"/>
  <c r="T22" i="1"/>
  <c r="S22" i="1"/>
  <c r="AA22" i="1" s="1"/>
  <c r="AJ22" i="1" s="1"/>
  <c r="AS22" i="1" s="1"/>
  <c r="K22" i="1"/>
  <c r="J22" i="1"/>
  <c r="R22" i="1" s="1"/>
  <c r="Z22" i="1" s="1"/>
  <c r="AI22" i="1" s="1"/>
  <c r="AR22" i="1" s="1"/>
  <c r="H22" i="1"/>
  <c r="N22" i="1" s="1"/>
  <c r="G22" i="1"/>
  <c r="F22" i="1"/>
  <c r="O22" i="1" s="1"/>
  <c r="W22" i="1" s="1"/>
  <c r="E22" i="1"/>
  <c r="D22" i="1"/>
  <c r="L22" i="1" s="1"/>
  <c r="AA20" i="1"/>
  <c r="AJ20" i="1" s="1"/>
  <c r="AS20" i="1" s="1"/>
  <c r="S20" i="1"/>
  <c r="R20" i="1"/>
  <c r="Z20" i="1" s="1"/>
  <c r="AI20" i="1" s="1"/>
  <c r="AR20" i="1" s="1"/>
  <c r="M20" i="1"/>
  <c r="P20" i="1" s="1"/>
  <c r="K20" i="1"/>
  <c r="J20" i="1"/>
  <c r="H20" i="1"/>
  <c r="X20" i="1" s="1"/>
  <c r="G20" i="1"/>
  <c r="W20" i="1" s="1"/>
  <c r="F20" i="1"/>
  <c r="O20" i="1" s="1"/>
  <c r="E20" i="1"/>
  <c r="V20" i="1" s="1"/>
  <c r="D20" i="1"/>
  <c r="L20" i="1" s="1"/>
  <c r="X18" i="1"/>
  <c r="R18" i="1"/>
  <c r="Z18" i="1" s="1"/>
  <c r="AI18" i="1" s="1"/>
  <c r="AR18" i="1" s="1"/>
  <c r="O18" i="1"/>
  <c r="K18" i="1"/>
  <c r="S18" i="1" s="1"/>
  <c r="AA18" i="1" s="1"/>
  <c r="AJ18" i="1" s="1"/>
  <c r="AS18" i="1" s="1"/>
  <c r="J18" i="1"/>
  <c r="H18" i="1"/>
  <c r="G18" i="1"/>
  <c r="W18" i="1" s="1"/>
  <c r="F18" i="1"/>
  <c r="N18" i="1" s="1"/>
  <c r="E18" i="1"/>
  <c r="D18" i="1"/>
  <c r="T18" i="1" s="1"/>
  <c r="R16" i="1"/>
  <c r="Z16" i="1" s="1"/>
  <c r="AI16" i="1" s="1"/>
  <c r="AR16" i="1" s="1"/>
  <c r="O16" i="1"/>
  <c r="K16" i="1"/>
  <c r="S16" i="1" s="1"/>
  <c r="AA16" i="1" s="1"/>
  <c r="AJ16" i="1" s="1"/>
  <c r="AS16" i="1" s="1"/>
  <c r="J16" i="1"/>
  <c r="H16" i="1"/>
  <c r="M16" i="1" s="1"/>
  <c r="G16" i="1"/>
  <c r="U16" i="1" s="1"/>
  <c r="F16" i="1"/>
  <c r="E16" i="1"/>
  <c r="D16" i="1"/>
  <c r="T16" i="1" s="1"/>
  <c r="Z14" i="1"/>
  <c r="AI14" i="1" s="1"/>
  <c r="AR14" i="1" s="1"/>
  <c r="X14" i="1"/>
  <c r="T14" i="1"/>
  <c r="R14" i="1"/>
  <c r="L14" i="1"/>
  <c r="K14" i="1"/>
  <c r="S14" i="1" s="1"/>
  <c r="AA14" i="1" s="1"/>
  <c r="AJ14" i="1" s="1"/>
  <c r="AS14" i="1" s="1"/>
  <c r="J14" i="1"/>
  <c r="H14" i="1"/>
  <c r="N14" i="1" s="1"/>
  <c r="G14" i="1"/>
  <c r="F14" i="1"/>
  <c r="E14" i="1"/>
  <c r="O14" i="1" s="1"/>
  <c r="D14" i="1"/>
  <c r="R12" i="1"/>
  <c r="Z12" i="1" s="1"/>
  <c r="AI12" i="1" s="1"/>
  <c r="AR12" i="1" s="1"/>
  <c r="K12" i="1"/>
  <c r="S12" i="1" s="1"/>
  <c r="AA12" i="1" s="1"/>
  <c r="AJ12" i="1" s="1"/>
  <c r="AS12" i="1" s="1"/>
  <c r="J12" i="1"/>
  <c r="H12" i="1"/>
  <c r="N12" i="1" s="1"/>
  <c r="G12" i="1"/>
  <c r="F12" i="1"/>
  <c r="O12" i="1" s="1"/>
  <c r="W12" i="1" s="1"/>
  <c r="E12" i="1"/>
  <c r="D12" i="1"/>
  <c r="L12" i="1" s="1"/>
  <c r="AA10" i="1"/>
  <c r="AJ10" i="1" s="1"/>
  <c r="AS10" i="1" s="1"/>
  <c r="T10" i="1"/>
  <c r="S10" i="1"/>
  <c r="R10" i="1"/>
  <c r="Z10" i="1" s="1"/>
  <c r="AI10" i="1" s="1"/>
  <c r="AR10" i="1" s="1"/>
  <c r="K10" i="1"/>
  <c r="J10" i="1"/>
  <c r="H10" i="1"/>
  <c r="N10" i="1" s="1"/>
  <c r="G10" i="1"/>
  <c r="F10" i="1"/>
  <c r="O10" i="1" s="1"/>
  <c r="E10" i="1"/>
  <c r="D10" i="1"/>
  <c r="L10" i="1" s="1"/>
  <c r="AN28" i="1" l="1"/>
  <c r="AE28" i="1"/>
  <c r="AW28" i="1"/>
  <c r="W14" i="1"/>
  <c r="U12" i="1"/>
  <c r="AE26" i="1"/>
  <c r="AW26" i="1"/>
  <c r="AN26" i="1"/>
  <c r="W10" i="1"/>
  <c r="AW20" i="1"/>
  <c r="AN20" i="1"/>
  <c r="AE20" i="1"/>
  <c r="P16" i="1"/>
  <c r="V16" i="1"/>
  <c r="V28" i="1"/>
  <c r="W16" i="1"/>
  <c r="L18" i="1"/>
  <c r="N20" i="1"/>
  <c r="W28" i="1"/>
  <c r="L30" i="1"/>
  <c r="T12" i="1"/>
  <c r="M18" i="1"/>
  <c r="P18" i="1" s="1"/>
  <c r="T24" i="1"/>
  <c r="V26" i="1"/>
  <c r="X28" i="1"/>
  <c r="M30" i="1"/>
  <c r="P30" i="1" s="1"/>
  <c r="X16" i="1"/>
  <c r="L16" i="1"/>
  <c r="N16" i="1"/>
  <c r="M14" i="1"/>
  <c r="U20" i="1"/>
  <c r="X12" i="1"/>
  <c r="X22" i="1"/>
  <c r="M24" i="1"/>
  <c r="U24" i="1" s="1"/>
  <c r="X10" i="1"/>
  <c r="M12" i="1"/>
  <c r="U18" i="1"/>
  <c r="N24" i="1"/>
  <c r="U30" i="1"/>
  <c r="M22" i="1"/>
  <c r="U22" i="1" s="1"/>
  <c r="T20" i="1"/>
  <c r="M10" i="1"/>
  <c r="U10" i="1" s="1"/>
  <c r="AP26" i="1" l="1"/>
  <c r="AO26" i="1"/>
  <c r="AX26" i="1"/>
  <c r="AY26" i="1"/>
  <c r="AF28" i="1"/>
  <c r="AG28" i="1"/>
  <c r="AO28" i="1"/>
  <c r="AP28" i="1"/>
  <c r="P14" i="1"/>
  <c r="V14" i="1"/>
  <c r="U14" i="1"/>
  <c r="AN30" i="1"/>
  <c r="AE30" i="1"/>
  <c r="AW30" i="1"/>
  <c r="P12" i="1"/>
  <c r="V12" i="1"/>
  <c r="AN16" i="1"/>
  <c r="AE16" i="1"/>
  <c r="AW16" i="1"/>
  <c r="AG20" i="1"/>
  <c r="AF20" i="1"/>
  <c r="V22" i="1"/>
  <c r="P22" i="1"/>
  <c r="AG26" i="1"/>
  <c r="AF26" i="1"/>
  <c r="AX28" i="1"/>
  <c r="AY28" i="1"/>
  <c r="P24" i="1"/>
  <c r="V24" i="1"/>
  <c r="AP20" i="1"/>
  <c r="AO20" i="1"/>
  <c r="V18" i="1"/>
  <c r="V10" i="1"/>
  <c r="P10" i="1"/>
  <c r="AN18" i="1"/>
  <c r="AE18" i="1"/>
  <c r="AW18" i="1"/>
  <c r="AY20" i="1"/>
  <c r="AX20" i="1"/>
  <c r="V30" i="1"/>
  <c r="AE14" i="1" l="1"/>
  <c r="AW14" i="1"/>
  <c r="AN14" i="1"/>
  <c r="AY16" i="1"/>
  <c r="AX16" i="1"/>
  <c r="AE24" i="1"/>
  <c r="AW24" i="1"/>
  <c r="AN24" i="1"/>
  <c r="AE22" i="1"/>
  <c r="AW22" i="1"/>
  <c r="AN22" i="1"/>
  <c r="AP30" i="1"/>
  <c r="AO30" i="1"/>
  <c r="AE10" i="1"/>
  <c r="AW10" i="1"/>
  <c r="AN10" i="1"/>
  <c r="AG16" i="1"/>
  <c r="AF16" i="1"/>
  <c r="AO16" i="1"/>
  <c r="AP16" i="1"/>
  <c r="AE12" i="1"/>
  <c r="AW12" i="1"/>
  <c r="AN12" i="1"/>
  <c r="AY30" i="1"/>
  <c r="AX30" i="1"/>
  <c r="AG18" i="1"/>
  <c r="AF18" i="1"/>
  <c r="AP18" i="1"/>
  <c r="AO18" i="1"/>
  <c r="AY18" i="1"/>
  <c r="AX18" i="1"/>
  <c r="AF30" i="1"/>
  <c r="AG30" i="1"/>
  <c r="AG12" i="1" l="1"/>
  <c r="AF12" i="1"/>
  <c r="AY12" i="1"/>
  <c r="AX12" i="1"/>
  <c r="AG24" i="1"/>
  <c r="AF24" i="1"/>
  <c r="AP10" i="1"/>
  <c r="AO10" i="1"/>
  <c r="AP12" i="1"/>
  <c r="AO12" i="1"/>
  <c r="AY10" i="1"/>
  <c r="AX10" i="1"/>
  <c r="AY22" i="1"/>
  <c r="AX22" i="1"/>
  <c r="AG22" i="1"/>
  <c r="AF22" i="1"/>
  <c r="AY24" i="1"/>
  <c r="AX24" i="1"/>
  <c r="AG10" i="1"/>
  <c r="AF10" i="1"/>
  <c r="AY14" i="1"/>
  <c r="AX14" i="1"/>
  <c r="AP22" i="1"/>
  <c r="AO22" i="1"/>
  <c r="AP24" i="1"/>
  <c r="AO24" i="1"/>
  <c r="AP14" i="1"/>
  <c r="AO14" i="1"/>
  <c r="AG14" i="1"/>
  <c r="AF14" i="1"/>
</calcChain>
</file>

<file path=xl/sharedStrings.xml><?xml version="1.0" encoding="utf-8"?>
<sst xmlns="http://schemas.openxmlformats.org/spreadsheetml/2006/main" count="977" uniqueCount="175">
  <si>
    <t xml:space="preserve">         TERMOFYSIKALISKA EGENSKAPER FÖR KÖLDBÄRARVÄTSKOR</t>
  </si>
  <si>
    <t xml:space="preserve">  Åke Melinder, 1997 </t>
  </si>
  <si>
    <t xml:space="preserve">  Beräkningsprogram</t>
  </si>
  <si>
    <t xml:space="preserve">Sida 1  </t>
  </si>
  <si>
    <t xml:space="preserve">Sida 2  </t>
  </si>
  <si>
    <t xml:space="preserve">Sida 3  </t>
  </si>
  <si>
    <t xml:space="preserve">Sida 4  </t>
  </si>
  <si>
    <t xml:space="preserve">Sida 5  </t>
  </si>
  <si>
    <t xml:space="preserve">Sida 6  </t>
  </si>
  <si>
    <t xml:space="preserve"> Detta beräkningsprogram är baserat på kapitlen 5 och 6 och Tab E1-11 i boken "Termofysikaliska </t>
  </si>
  <si>
    <t xml:space="preserve">  De ämneskonstantberoende "faktorer" som ges på sidorna 2 och 3 behandlas i kap. 5 i boken </t>
  </si>
  <si>
    <t xml:space="preserve">  egenskaper för köldbärarvätskor - Diagram och tabeller". (Korta anvisningar ges under tabellen!)  </t>
  </si>
  <si>
    <t xml:space="preserve">   "Termofysikaliska egenskaper för köldbärarvätskor - Diagram och tabeller". </t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</si>
  <si>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</si>
  <si>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</si>
  <si>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 xml:space="preserve">  </t>
    </r>
    <r>
      <rPr>
        <sz val="10"/>
        <color theme="1"/>
        <rFont val="Arial"/>
      </rPr>
      <t>Kort information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ges under tabellen!</t>
    </r>
    <r>
      <rPr>
        <b/>
        <sz val="10"/>
        <color theme="1"/>
        <rFont val="Arial"/>
      </rPr>
      <t xml:space="preserve"> </t>
    </r>
  </si>
  <si>
    <t xml:space="preserve"> Egenskap: </t>
  </si>
  <si>
    <t>Frys-</t>
  </si>
  <si>
    <t>Tempe-</t>
  </si>
  <si>
    <t>Koncen-</t>
  </si>
  <si>
    <t xml:space="preserve">Densitet </t>
  </si>
  <si>
    <t xml:space="preserve">Specifik </t>
  </si>
  <si>
    <t>Värmel.-</t>
  </si>
  <si>
    <t>Dynamisk</t>
  </si>
  <si>
    <t>Kinemat.</t>
  </si>
  <si>
    <t>Prandtl</t>
  </si>
  <si>
    <t>Faktor</t>
  </si>
  <si>
    <t>Reynolds</t>
  </si>
  <si>
    <t xml:space="preserve">        TURBULENT</t>
  </si>
  <si>
    <t xml:space="preserve">        LAMINÄR</t>
  </si>
  <si>
    <t>Diam.</t>
  </si>
  <si>
    <t>Längd</t>
  </si>
  <si>
    <t>Hastigh.</t>
  </si>
  <si>
    <t>Reyn.-</t>
  </si>
  <si>
    <t xml:space="preserve"> Värmeöverg.tal</t>
  </si>
  <si>
    <t xml:space="preserve">       Tryckfall</t>
  </si>
  <si>
    <t xml:space="preserve">punkt </t>
  </si>
  <si>
    <t>ratur</t>
  </si>
  <si>
    <t>tration</t>
  </si>
  <si>
    <t>värmek.</t>
  </si>
  <si>
    <t>förmåga</t>
  </si>
  <si>
    <t>viskositet</t>
  </si>
  <si>
    <t>tal</t>
  </si>
  <si>
    <r>
      <rPr>
        <b/>
        <sz val="10"/>
        <color theme="1"/>
        <rFont val="Arial"/>
      </rPr>
      <t>(ro*c</t>
    </r>
    <r>
      <rPr>
        <b/>
        <sz val="8"/>
        <color theme="1"/>
        <rFont val="Arial"/>
      </rPr>
      <t>p</t>
    </r>
    <r>
      <rPr>
        <b/>
        <sz val="10"/>
        <color theme="1"/>
        <rFont val="Arial"/>
      </rPr>
      <t>)</t>
    </r>
  </si>
  <si>
    <t>tal-faktor</t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</si>
  <si>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</si>
  <si>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</si>
  <si>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t>w</t>
  </si>
  <si>
    <r>
      <rPr>
        <b/>
        <sz val="10"/>
        <color theme="1"/>
        <rFont val="Arial"/>
      </rPr>
      <t>h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</si>
  <si>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h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</si>
  <si>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</si>
  <si>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</si>
  <si>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w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</si>
  <si>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</si>
  <si>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</si>
  <si>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d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</si>
  <si>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L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</si>
  <si>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Arial"/>
      </rPr>
      <t>w</t>
    </r>
    <r>
      <rPr>
        <b/>
        <sz val="8"/>
        <color theme="1"/>
        <rFont val="Arial"/>
      </rPr>
      <t>1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</si>
  <si>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</si>
  <si>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Noto Sans Symbols"/>
      </rPr>
      <t>D</t>
    </r>
    <r>
      <rPr>
        <b/>
        <sz val="10"/>
        <color theme="1"/>
        <rFont val="Arial"/>
      </rPr>
      <t>p</t>
    </r>
    <r>
      <rPr>
        <b/>
        <sz val="8"/>
        <color theme="1"/>
        <rFont val="Arial"/>
      </rPr>
      <t>lam</t>
    </r>
  </si>
  <si>
    <t>Vattenlösning:</t>
  </si>
  <si>
    <t>°C</t>
  </si>
  <si>
    <t>%</t>
  </si>
  <si>
    <t>kg/m³</t>
  </si>
  <si>
    <t>J/kg·K</t>
  </si>
  <si>
    <t>W/m·K</t>
  </si>
  <si>
    <t>mPa·s</t>
  </si>
  <si>
    <t>Vattenlösning</t>
  </si>
  <si>
    <t>mm²/s</t>
  </si>
  <si>
    <t>-</t>
  </si>
  <si>
    <t>kJ/m³·K</t>
  </si>
  <si>
    <r>
      <rPr>
        <b/>
        <sz val="10"/>
        <color theme="1"/>
        <rFont val="Arial"/>
      </rPr>
      <t>F</t>
    </r>
    <r>
      <rPr>
        <b/>
        <sz val="8"/>
        <color theme="1"/>
        <rFont val="Arial"/>
      </rPr>
      <t>Re</t>
    </r>
  </si>
  <si>
    <r>
      <rPr>
        <b/>
        <sz val="10"/>
        <color theme="1"/>
        <rFont val="Arial"/>
      </rPr>
      <t>Fh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</si>
  <si>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Fp</t>
    </r>
    <r>
      <rPr>
        <b/>
        <sz val="8"/>
        <color theme="1"/>
        <rFont val="Arial"/>
      </rPr>
      <t>turb</t>
    </r>
  </si>
  <si>
    <r>
      <rPr>
        <b/>
        <sz val="10"/>
        <color theme="1"/>
        <rFont val="Arial"/>
      </rPr>
      <t>Fh</t>
    </r>
    <r>
      <rPr>
        <b/>
        <sz val="8"/>
        <color theme="1"/>
        <rFont val="Arial"/>
      </rPr>
      <t>lam</t>
    </r>
  </si>
  <si>
    <r>
      <rPr>
        <b/>
        <sz val="10"/>
        <color theme="1"/>
        <rFont val="Arial"/>
      </rPr>
      <t>Fp</t>
    </r>
    <r>
      <rPr>
        <b/>
        <sz val="8"/>
        <color theme="1"/>
        <rFont val="Arial"/>
      </rPr>
      <t>lam</t>
    </r>
  </si>
  <si>
    <t>m</t>
  </si>
  <si>
    <t>m/s</t>
  </si>
  <si>
    <t>Re</t>
  </si>
  <si>
    <t>Pa</t>
  </si>
  <si>
    <t>Giltighetsgränser:</t>
  </si>
  <si>
    <t xml:space="preserve">  -45&lt;x&lt;0</t>
  </si>
  <si>
    <t xml:space="preserve">  x&lt;y&lt;40</t>
  </si>
  <si>
    <t>Etylenglykol</t>
  </si>
  <si>
    <t xml:space="preserve"> -45&lt;x&lt;-5</t>
  </si>
  <si>
    <t>Propylenglykol</t>
  </si>
  <si>
    <t xml:space="preserve">  x&lt;y&lt;20</t>
  </si>
  <si>
    <t>Etylalkohol</t>
  </si>
  <si>
    <t xml:space="preserve"> -50&lt;x&lt;-5</t>
  </si>
  <si>
    <t>Metylalkohol</t>
  </si>
  <si>
    <t xml:space="preserve"> -40&lt;x&lt;-5</t>
  </si>
  <si>
    <t>Glycerin</t>
  </si>
  <si>
    <t>-50&lt;x&lt;-10</t>
  </si>
  <si>
    <t>Ammoniak</t>
  </si>
  <si>
    <t xml:space="preserve">  -35&lt;x&lt;0</t>
  </si>
  <si>
    <t xml:space="preserve">  x&lt;y&lt;30</t>
  </si>
  <si>
    <t>Kaliumkarbonat</t>
  </si>
  <si>
    <t>Kalciumklorid</t>
  </si>
  <si>
    <t xml:space="preserve">  -30&lt;x&lt;0</t>
  </si>
  <si>
    <t>Magnesiumklorid</t>
  </si>
  <si>
    <t>-20.7&lt;x&lt;0</t>
  </si>
  <si>
    <t>Natriumklorid</t>
  </si>
  <si>
    <t>Kaliumacetat</t>
  </si>
  <si>
    <t xml:space="preserve">Ingående värden: </t>
  </si>
  <si>
    <r>
      <rPr>
        <sz val="9"/>
        <color theme="1"/>
        <rFont val="Arial"/>
      </rPr>
      <t xml:space="preserve">  </t>
    </r>
    <r>
      <rPr>
        <b/>
        <sz val="9"/>
        <color theme="1"/>
        <rFont val="Arial"/>
      </rPr>
      <t>Obs:</t>
    </r>
    <r>
      <rPr>
        <sz val="9"/>
        <color theme="1"/>
        <rFont val="Arial"/>
      </rPr>
      <t xml:space="preserve"> Givna giltighetsgränser!  En </t>
    </r>
    <r>
      <rPr>
        <b/>
        <sz val="9"/>
        <color theme="1"/>
        <rFont val="Arial"/>
      </rPr>
      <t>ändring</t>
    </r>
    <r>
      <rPr>
        <sz val="9"/>
        <color theme="1"/>
        <rFont val="Arial"/>
      </rPr>
      <t xml:space="preserve"> av ingående  </t>
    </r>
  </si>
  <si>
    <t>Ingående värden:</t>
  </si>
  <si>
    <t xml:space="preserve"> (Påverkar endast denna sida)</t>
  </si>
  <si>
    <t xml:space="preserve"> (Påverkar endast detta blad)</t>
  </si>
  <si>
    <t xml:space="preserve">  värden, fryspunkt och  temperatur, påverkar de flesta övriga värden på samma rad på alla sex sidor.  </t>
  </si>
  <si>
    <t xml:space="preserve"> Värden på inre rördiameter, rörlängd och vätskans medelhastighet är ingående värden på denna sida. </t>
  </si>
  <si>
    <r>
      <rPr>
        <sz val="9"/>
        <color theme="1"/>
        <rFont val="Arial"/>
      </rPr>
      <t xml:space="preserve"> Sida</t>
    </r>
    <r>
      <rPr>
        <b/>
        <sz val="9"/>
        <color theme="1"/>
        <rFont val="Arial"/>
      </rPr>
      <t xml:space="preserve"> 1</t>
    </r>
    <r>
      <rPr>
        <sz val="9"/>
        <color theme="1"/>
        <rFont val="Arial"/>
      </rPr>
      <t xml:space="preserve"> ger värden på koncentration och några termofysikaliska grundegenskaper.  En viss koncentration</t>
    </r>
  </si>
  <si>
    <t xml:space="preserve"> Värden ges då för Reynolds' tal och värmeövergångstal vid turbulent och/eller laminärt flöde. (Värden </t>
  </si>
  <si>
    <t xml:space="preserve"> Värden ges då för Reynolds' tal och tryckfall vid turbulent och/eller laminärt flöde. (Värden </t>
  </si>
  <si>
    <t xml:space="preserve">  av en köldbärarvätska fås genom att ändra (och finjustera) värdet på fryspunkten.</t>
  </si>
  <si>
    <t xml:space="preserve">  för turbulent flöde ges för Re&gt;2000;  laminärt flöde för Re&lt;3000;  båda för 2000&lt;Re&lt;3000.)</t>
  </si>
  <si>
    <r>
      <rPr>
        <sz val="9"/>
        <color theme="1"/>
        <rFont val="Arial"/>
      </rPr>
      <t xml:space="preserve"> Sidorna </t>
    </r>
    <r>
      <rPr>
        <b/>
        <sz val="9"/>
        <color theme="1"/>
        <rFont val="Arial"/>
      </rPr>
      <t>2</t>
    </r>
    <r>
      <rPr>
        <sz val="9"/>
        <color theme="1"/>
        <rFont val="Arial"/>
      </rPr>
      <t xml:space="preserve"> och </t>
    </r>
    <r>
      <rPr>
        <b/>
        <sz val="9"/>
        <color theme="1"/>
        <rFont val="Arial"/>
      </rPr>
      <t>3</t>
    </r>
    <r>
      <rPr>
        <sz val="9"/>
        <color theme="1"/>
        <rFont val="Arial"/>
      </rPr>
      <t xml:space="preserve"> ger bland annat de ämneskonstantberoende "faktorer" som introduceras i kap. 5 i boken. </t>
    </r>
  </si>
  <si>
    <r>
      <rPr>
        <sz val="9"/>
        <color theme="1"/>
        <rFont val="Arial"/>
      </rPr>
      <t xml:space="preserve"> Värden på rördimentioner och vätskehastighet kan föras in på sidorna </t>
    </r>
    <r>
      <rPr>
        <b/>
        <sz val="9"/>
        <color theme="1"/>
        <rFont val="Arial"/>
      </rPr>
      <t>4</t>
    </r>
    <r>
      <rPr>
        <sz val="9"/>
        <color theme="1"/>
        <rFont val="Arial"/>
      </rPr>
      <t xml:space="preserve"> till </t>
    </r>
    <r>
      <rPr>
        <b/>
        <sz val="9"/>
        <color theme="1"/>
        <rFont val="Arial"/>
      </rPr>
      <t>6</t>
    </r>
    <r>
      <rPr>
        <sz val="9"/>
        <color theme="1"/>
        <rFont val="Arial"/>
      </rPr>
      <t xml:space="preserve">. Då fås värden på Reynolds' </t>
    </r>
  </si>
  <si>
    <t xml:space="preserve">  tal, värmeövergångstal och tryckfall vid turbulent och/eller laminärt flöde (jfr. kap. 5).  (Värden för turbulent </t>
  </si>
  <si>
    <t xml:space="preserve"> flöde ges för Re&gt;2000; värden för laminärt flöde ges för Re&lt;3000.  Det betyder att båda värdena ges för </t>
  </si>
  <si>
    <t>2000&lt;Re&lt;3000.)</t>
  </si>
  <si>
    <r>
      <rPr>
        <sz val="9"/>
        <color theme="1"/>
        <rFont val="Arial"/>
      </rPr>
      <t xml:space="preserve"> </t>
    </r>
    <r>
      <rPr>
        <b/>
        <sz val="9"/>
        <color theme="1"/>
        <rFont val="Arial"/>
      </rPr>
      <t xml:space="preserve">OBS: </t>
    </r>
    <r>
      <rPr>
        <sz val="9"/>
        <color theme="1"/>
        <rFont val="Arial"/>
      </rPr>
      <t xml:space="preserve"> Alla fält utom de färgade på detta blad är skrivskyddade!  </t>
    </r>
  </si>
  <si>
    <r>
      <rPr>
        <b/>
        <sz val="9"/>
        <color theme="1"/>
        <rFont val="Arial"/>
      </rPr>
      <t xml:space="preserve"> Koefficientvärden</t>
    </r>
    <r>
      <rPr>
        <sz val="9"/>
        <color theme="1"/>
        <rFont val="Arial"/>
      </rPr>
      <t xml:space="preserve"> till andra program kan hämtas från en annan diskett: "Termofysikaliska egenskaper</t>
    </r>
  </si>
  <si>
    <t xml:space="preserve">  för köldbärarvätskor. - Koefficienter (Excell- och text-filer)".  </t>
  </si>
  <si>
    <t xml:space="preserve">i    j </t>
  </si>
  <si>
    <t xml:space="preserve">0   0 </t>
  </si>
  <si>
    <t xml:space="preserve">0   1 </t>
  </si>
  <si>
    <t xml:space="preserve">0   2 </t>
  </si>
  <si>
    <t xml:space="preserve">0   3 </t>
  </si>
  <si>
    <t xml:space="preserve">1   0 </t>
  </si>
  <si>
    <t xml:space="preserve">1   1 </t>
  </si>
  <si>
    <t xml:space="preserve">1   2 </t>
  </si>
  <si>
    <t xml:space="preserve">1   3 </t>
  </si>
  <si>
    <t xml:space="preserve">2   0 </t>
  </si>
  <si>
    <t xml:space="preserve">2   1 </t>
  </si>
  <si>
    <t xml:space="preserve">2   2 </t>
  </si>
  <si>
    <t xml:space="preserve">2   3 </t>
  </si>
  <si>
    <t xml:space="preserve">3   0 </t>
  </si>
  <si>
    <t xml:space="preserve">3   1 </t>
  </si>
  <si>
    <t xml:space="preserve">3   2 </t>
  </si>
  <si>
    <t xml:space="preserve">4   0 </t>
  </si>
  <si>
    <t xml:space="preserve">4   1 </t>
  </si>
  <si>
    <t xml:space="preserve">5   0 </t>
  </si>
  <si>
    <t>xm =</t>
  </si>
  <si>
    <t>ym =</t>
  </si>
  <si>
    <t/>
  </si>
  <si>
    <t xml:space="preserve"> </t>
  </si>
  <si>
    <t xml:space="preserve">Conc </t>
  </si>
  <si>
    <t xml:space="preserve">Densité </t>
  </si>
  <si>
    <t xml:space="preserve">Chalsp </t>
  </si>
  <si>
    <t xml:space="preserve">Condth </t>
  </si>
  <si>
    <t>Visdyn</t>
  </si>
  <si>
    <t>0   2</t>
  </si>
  <si>
    <t xml:space="preserve">i   j </t>
  </si>
  <si>
    <t>Density</t>
  </si>
  <si>
    <t xml:space="preserve">Spheat </t>
  </si>
  <si>
    <t xml:space="preserve">Thcond </t>
  </si>
  <si>
    <t xml:space="preserve">Dynvis </t>
  </si>
  <si>
    <t xml:space="preserve">0  0 </t>
  </si>
  <si>
    <t xml:space="preserve">0  1  </t>
  </si>
  <si>
    <t xml:space="preserve">0  2  </t>
  </si>
  <si>
    <t xml:space="preserve">0  3  </t>
  </si>
  <si>
    <t xml:space="preserve">1  0  </t>
  </si>
  <si>
    <t xml:space="preserve">1  1  </t>
  </si>
  <si>
    <t xml:space="preserve">1  2  </t>
  </si>
  <si>
    <t xml:space="preserve">1  3  </t>
  </si>
  <si>
    <t xml:space="preserve">2  0  </t>
  </si>
  <si>
    <t xml:space="preserve">2  1  </t>
  </si>
  <si>
    <t xml:space="preserve">2  2  </t>
  </si>
  <si>
    <t xml:space="preserve">2  3  </t>
  </si>
  <si>
    <t xml:space="preserve">3  0  </t>
  </si>
  <si>
    <t xml:space="preserve">3  1  </t>
  </si>
  <si>
    <t xml:space="preserve">3  2  </t>
  </si>
  <si>
    <t xml:space="preserve">4  0  </t>
  </si>
  <si>
    <t xml:space="preserve">4  1  </t>
  </si>
  <si>
    <t xml:space="preserve">5  0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</si>
</sst>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E+00"/>
    <numFmt numFmtId="167" formatCode="0.0000"/>
  </numFmts>
  <fonts count="1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b/>
      <sz val="10"/>
      <color theme="1"/>
      <name val="Noto Sans Symbols"/>
    </font>
    <font>
      <b/>
      <sz val="10"/>
      <color rgb="FF000000"/>
      <name val="Arial"/>
    </font>
    <font>
      <sz val="10"/>
      <color rgb="FF000000"/>
      <name val="Arial"/>
    </font>
    <font>
      <sz val="8"/>
      <color theme="1"/>
      <name val="Arial"/>
    </font>
    <font>
      <b/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1" xfId="0" quotePrefix="1" applyFont="1" applyFill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quotePrefix="1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right"/>
    </xf>
    <xf numFmtId="0" fontId="3" fillId="2" borderId="3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5" fillId="2" borderId="8" xfId="0" applyFont="1" applyFill="1" applyBorder="1" applyAlignment="1">
      <alignment horizontal="center"/>
    </xf>
    <xf numFmtId="0" fontId="3" fillId="2" borderId="9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quotePrefix="1" applyFont="1" applyFill="1" applyBorder="1" applyAlignment="1">
      <alignment horizontal="center"/>
    </xf>
    <xf numFmtId="0" fontId="3" fillId="2" borderId="11" xfId="0" quotePrefix="1" applyFont="1" applyFill="1" applyBorder="1" applyAlignment="1">
      <alignment horizontal="center"/>
    </xf>
    <xf numFmtId="0" fontId="3" fillId="2" borderId="12" xfId="0" quotePrefix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2" borderId="8" xfId="0" quotePrefix="1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2" borderId="17" xfId="0" quotePrefix="1" applyFont="1" applyFill="1" applyBorder="1" applyAlignment="1">
      <alignment horizontal="right"/>
    </xf>
    <xf numFmtId="0" fontId="5" fillId="0" borderId="18" xfId="0" quotePrefix="1" applyFont="1" applyBorder="1" applyAlignment="1">
      <alignment horizontal="left"/>
    </xf>
    <xf numFmtId="0" fontId="2" fillId="0" borderId="19" xfId="0" applyFont="1" applyBorder="1"/>
    <xf numFmtId="0" fontId="2" fillId="2" borderId="11" xfId="0" applyFont="1" applyFill="1" applyBorder="1"/>
    <xf numFmtId="0" fontId="2" fillId="2" borderId="20" xfId="0" applyFont="1" applyFill="1" applyBorder="1"/>
    <xf numFmtId="0" fontId="2" fillId="2" borderId="13" xfId="0" applyFont="1" applyFill="1" applyBorder="1"/>
    <xf numFmtId="0" fontId="4" fillId="2" borderId="11" xfId="0" quotePrefix="1" applyFont="1" applyFill="1" applyBorder="1" applyAlignment="1">
      <alignment horizontal="left"/>
    </xf>
    <xf numFmtId="0" fontId="4" fillId="2" borderId="20" xfId="0" quotePrefix="1" applyFont="1" applyFill="1" applyBorder="1" applyAlignment="1">
      <alignment horizontal="left"/>
    </xf>
    <xf numFmtId="164" fontId="2" fillId="2" borderId="20" xfId="0" applyNumberFormat="1" applyFont="1" applyFill="1" applyBorder="1"/>
    <xf numFmtId="0" fontId="2" fillId="0" borderId="18" xfId="0" applyFont="1" applyBorder="1"/>
    <xf numFmtId="1" fontId="2" fillId="2" borderId="11" xfId="0" applyNumberFormat="1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left"/>
    </xf>
    <xf numFmtId="0" fontId="7" fillId="3" borderId="22" xfId="0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1" fontId="8" fillId="2" borderId="14" xfId="0" applyNumberFormat="1" applyFont="1" applyFill="1" applyBorder="1" applyAlignment="1">
      <alignment horizontal="center"/>
    </xf>
    <xf numFmtId="1" fontId="8" fillId="2" borderId="2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2" fontId="8" fillId="2" borderId="16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65" fontId="8" fillId="2" borderId="14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2" fillId="3" borderId="23" xfId="0" applyNumberFormat="1" applyFont="1" applyFill="1" applyBorder="1" applyAlignment="1">
      <alignment horizontal="center"/>
    </xf>
    <xf numFmtId="0" fontId="5" fillId="0" borderId="22" xfId="0" quotePrefix="1" applyFont="1" applyBorder="1" applyAlignment="1">
      <alignment horizontal="left"/>
    </xf>
    <xf numFmtId="2" fontId="2" fillId="2" borderId="20" xfId="0" applyNumberFormat="1" applyFont="1" applyFill="1" applyBorder="1"/>
    <xf numFmtId="0" fontId="2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5" fillId="0" borderId="24" xfId="0" quotePrefix="1" applyFont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/>
    <xf numFmtId="0" fontId="4" fillId="2" borderId="9" xfId="0" quotePrefix="1" applyFont="1" applyFill="1" applyBorder="1" applyAlignment="1">
      <alignment horizontal="left"/>
    </xf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2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/>
    <xf numFmtId="0" fontId="3" fillId="2" borderId="21" xfId="0" applyFont="1" applyFill="1" applyBorder="1" applyAlignment="1">
      <alignment horizontal="left"/>
    </xf>
    <xf numFmtId="165" fontId="2" fillId="2" borderId="1" xfId="0" applyNumberFormat="1" applyFont="1" applyFill="1" applyBorder="1"/>
    <xf numFmtId="0" fontId="3" fillId="2" borderId="26" xfId="0" applyFont="1" applyFill="1" applyBorder="1" applyAlignment="1">
      <alignment horizontal="left"/>
    </xf>
    <xf numFmtId="1" fontId="3" fillId="3" borderId="27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165" fontId="2" fillId="2" borderId="28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2" fontId="2" fillId="2" borderId="29" xfId="0" applyNumberFormat="1" applyFont="1" applyFill="1" applyBorder="1" applyAlignment="1">
      <alignment horizontal="center"/>
    </xf>
    <xf numFmtId="165" fontId="8" fillId="2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65" fontId="2" fillId="2" borderId="27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2" fontId="2" fillId="3" borderId="28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165" fontId="2" fillId="3" borderId="28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0" fontId="2" fillId="3" borderId="22" xfId="0" applyFont="1" applyFill="1" applyBorder="1"/>
    <xf numFmtId="0" fontId="2" fillId="3" borderId="30" xfId="0" applyFont="1" applyFill="1" applyBorder="1"/>
    <xf numFmtId="0" fontId="5" fillId="0" borderId="0" xfId="0" applyFont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166" fontId="9" fillId="2" borderId="1" xfId="0" applyNumberFormat="1" applyFont="1" applyFill="1" applyBorder="1"/>
    <xf numFmtId="0" fontId="2" fillId="0" borderId="0" xfId="0" applyFont="1"/>
    <xf numFmtId="0" fontId="5" fillId="2" borderId="1" xfId="0" quotePrefix="1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center"/>
    </xf>
    <xf numFmtId="167" fontId="9" fillId="2" borderId="1" xfId="0" applyNumberFormat="1" applyFont="1" applyFill="1" applyBorder="1"/>
    <xf numFmtId="11" fontId="9" fillId="2" borderId="1" xfId="0" applyNumberFormat="1" applyFont="1" applyFill="1" applyBorder="1"/>
    <xf numFmtId="167" fontId="9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topLeftCell="A286" workbookViewId="0">
      <selection activeCell="A299" sqref="A299:H320"/>
    </sheetView>
  </sheetViews>
  <sheetFormatPr defaultColWidth="12.5703125" defaultRowHeight="15" customHeight="1"/>
  <cols>
    <col min="1" max="1" width="19.5703125" customWidth="1"/>
    <col min="2" max="8" width="9.140625" customWidth="1"/>
    <col min="9" max="9" width="19.5703125" customWidth="1"/>
    <col min="10" max="16" width="9.140625" customWidth="1"/>
    <col min="17" max="17" width="19.5703125" customWidth="1"/>
    <col min="18" max="24" width="8.5703125" customWidth="1"/>
    <col min="25" max="25" width="19.5703125" customWidth="1"/>
    <col min="26" max="33" width="8.140625" customWidth="1"/>
    <col min="34" max="34" width="19.5703125" customWidth="1"/>
    <col min="35" max="42" width="8.140625" customWidth="1"/>
    <col min="43" max="43" width="19.5703125" customWidth="1"/>
    <col min="44" max="51" width="8.140625" customWidth="1"/>
    <col min="52" max="52" width="19.5703125" customWidth="1"/>
  </cols>
  <sheetData>
    <row r="1" spans="1:52" ht="21" customHeight="1">
      <c r="A1" s="1" t="s">
        <v>0</v>
      </c>
      <c r="B1" s="2"/>
      <c r="C1" s="2"/>
      <c r="D1" s="2"/>
      <c r="E1" s="3"/>
      <c r="F1" s="3"/>
      <c r="G1" s="3"/>
      <c r="H1" s="3"/>
      <c r="I1" s="1" t="s">
        <v>0</v>
      </c>
      <c r="J1" s="2"/>
      <c r="K1" s="2"/>
      <c r="L1" s="2"/>
      <c r="M1" s="3"/>
      <c r="N1" s="3"/>
      <c r="O1" s="3"/>
      <c r="P1" s="3"/>
      <c r="Q1" s="1" t="s">
        <v>0</v>
      </c>
      <c r="R1" s="2"/>
      <c r="S1" s="2"/>
      <c r="T1" s="2"/>
      <c r="U1" s="3"/>
      <c r="V1" s="3"/>
      <c r="W1" s="3"/>
      <c r="X1" s="3"/>
      <c r="Y1" s="1" t="s">
        <v>0</v>
      </c>
      <c r="Z1" s="2"/>
      <c r="AA1" s="2"/>
      <c r="AB1" s="2"/>
      <c r="AC1" s="3"/>
      <c r="AD1" s="3"/>
      <c r="AE1" s="3"/>
      <c r="AF1" s="3"/>
      <c r="AG1" s="3"/>
      <c r="AH1" s="1" t="s">
        <v>0</v>
      </c>
      <c r="AI1" s="2"/>
      <c r="AJ1" s="2"/>
      <c r="AK1" s="2"/>
      <c r="AL1" s="3"/>
      <c r="AM1" s="3"/>
      <c r="AN1" s="3"/>
      <c r="AO1" s="3"/>
      <c r="AP1" s="3"/>
      <c r="AQ1" s="1" t="s">
        <v>0</v>
      </c>
      <c r="AR1" s="2"/>
      <c r="AS1" s="2"/>
      <c r="AT1" s="2"/>
      <c r="AU1" s="3"/>
      <c r="AV1" s="3"/>
      <c r="AW1" s="3"/>
      <c r="AX1" s="3"/>
      <c r="AY1" s="3"/>
      <c r="AZ1" s="3"/>
    </row>
    <row r="2" spans="1:52" ht="21" customHeight="1">
      <c r="A2" s="4" t="s">
        <v>1</v>
      </c>
      <c r="B2" s="3"/>
      <c r="C2" s="3"/>
      <c r="D2" s="5" t="s">
        <v>2</v>
      </c>
      <c r="E2" s="3"/>
      <c r="F2" s="3"/>
      <c r="G2" s="3"/>
      <c r="H2" s="6" t="s">
        <v>3</v>
      </c>
      <c r="I2" s="4" t="s">
        <v>1</v>
      </c>
      <c r="J2" s="3"/>
      <c r="K2" s="3"/>
      <c r="L2" s="5" t="s">
        <v>2</v>
      </c>
      <c r="M2" s="3"/>
      <c r="N2" s="3"/>
      <c r="O2" s="3"/>
      <c r="P2" s="6" t="s">
        <v>4</v>
      </c>
      <c r="Q2" s="4" t="s">
        <v>1</v>
      </c>
      <c r="R2" s="3"/>
      <c r="S2" s="3"/>
      <c r="T2" s="5" t="s">
        <v>2</v>
      </c>
      <c r="U2" s="3"/>
      <c r="V2" s="3"/>
      <c r="W2" s="3"/>
      <c r="X2" s="6" t="s">
        <v>5</v>
      </c>
      <c r="Y2" s="4" t="s">
        <v>1</v>
      </c>
      <c r="Z2" s="3"/>
      <c r="AA2" s="3"/>
      <c r="AB2" s="5" t="s">
        <v>2</v>
      </c>
      <c r="AC2" s="3"/>
      <c r="AD2" s="3"/>
      <c r="AE2" s="3"/>
      <c r="AF2" s="7"/>
      <c r="AG2" s="6" t="s">
        <v>6</v>
      </c>
      <c r="AH2" s="4" t="s">
        <v>1</v>
      </c>
      <c r="AI2" s="3"/>
      <c r="AJ2" s="3"/>
      <c r="AK2" s="5" t="s">
        <v>2</v>
      </c>
      <c r="AL2" s="3"/>
      <c r="AM2" s="3"/>
      <c r="AN2" s="3"/>
      <c r="AO2" s="7"/>
      <c r="AP2" s="6" t="s">
        <v>7</v>
      </c>
      <c r="AQ2" s="4" t="s">
        <v>1</v>
      </c>
      <c r="AR2" s="3"/>
      <c r="AS2" s="3"/>
      <c r="AT2" s="5" t="s">
        <v>2</v>
      </c>
      <c r="AU2" s="3"/>
      <c r="AV2" s="3"/>
      <c r="AW2" s="3"/>
      <c r="AX2" s="7"/>
      <c r="AY2" s="6" t="s">
        <v>8</v>
      </c>
      <c r="AZ2" s="3"/>
    </row>
    <row r="3" spans="1:52" ht="24" customHeight="1">
      <c r="A3" s="8" t="s">
        <v>9</v>
      </c>
      <c r="B3" s="9"/>
      <c r="C3" s="9"/>
      <c r="D3" s="9"/>
      <c r="E3" s="9"/>
      <c r="F3" s="9"/>
      <c r="G3" s="9"/>
      <c r="H3" s="9"/>
      <c r="I3" s="10" t="s">
        <v>10</v>
      </c>
      <c r="J3" s="3"/>
      <c r="K3" s="3"/>
      <c r="L3" s="3"/>
      <c r="M3" s="3"/>
      <c r="N3" s="3"/>
      <c r="O3" s="3"/>
      <c r="P3" s="7"/>
      <c r="Q3" s="10" t="s">
        <v>10</v>
      </c>
      <c r="R3" s="3"/>
      <c r="S3" s="3"/>
      <c r="T3" s="3"/>
      <c r="U3" s="3"/>
      <c r="V3" s="3"/>
      <c r="W3" s="3"/>
      <c r="X3" s="7"/>
      <c r="Z3" s="3"/>
      <c r="AB3" s="3"/>
      <c r="AC3" s="3"/>
      <c r="AD3" s="3"/>
      <c r="AE3" s="3"/>
      <c r="AF3" s="3"/>
      <c r="AG3" s="7"/>
      <c r="AI3" s="3"/>
      <c r="AJ3" s="3"/>
      <c r="AK3" s="3"/>
      <c r="AL3" s="3"/>
      <c r="AM3" s="3"/>
      <c r="AN3" s="3"/>
      <c r="AO3" s="3"/>
      <c r="AP3" s="7"/>
      <c r="AR3" s="3"/>
      <c r="AS3" s="3"/>
      <c r="AT3" s="3"/>
      <c r="AU3" s="3"/>
      <c r="AV3" s="3"/>
      <c r="AW3" s="3"/>
      <c r="AX3" s="3"/>
      <c r="AY3" s="7"/>
      <c r="AZ3" s="3"/>
    </row>
    <row r="4" spans="1:52" ht="12.75" customHeight="1">
      <c r="A4" s="8" t="s">
        <v>11</v>
      </c>
      <c r="B4" s="9"/>
      <c r="C4" s="9"/>
      <c r="D4" s="9"/>
      <c r="E4" s="9"/>
      <c r="F4" s="9"/>
      <c r="G4" s="9"/>
      <c r="H4" s="9"/>
      <c r="I4" s="11" t="s">
        <v>12</v>
      </c>
      <c r="J4" s="3"/>
      <c r="K4" s="3"/>
      <c r="L4" s="3"/>
      <c r="M4" s="3"/>
      <c r="N4" s="3"/>
      <c r="O4" s="3"/>
      <c r="P4" s="3"/>
      <c r="Q4" s="11" t="s">
        <v>12</v>
      </c>
      <c r="R4" s="3"/>
      <c r="S4" s="3"/>
      <c r="T4" s="3"/>
      <c r="U4" s="3"/>
      <c r="V4" s="3"/>
      <c r="W4" s="3"/>
      <c r="X4" s="3"/>
      <c r="Y4" s="12" t="s">
        <v>13</v>
      </c>
      <c r="AA4" s="3"/>
      <c r="AB4" s="3"/>
      <c r="AC4" s="3"/>
      <c r="AD4" s="3"/>
      <c r="AE4" s="3"/>
      <c r="AF4" s="3"/>
      <c r="AH4" s="12" t="s">
        <v>14</v>
      </c>
      <c r="AJ4" s="3"/>
      <c r="AK4" s="3"/>
      <c r="AL4" s="3"/>
      <c r="AM4" s="3"/>
      <c r="AN4" s="3"/>
      <c r="AO4" s="3"/>
      <c r="AQ4" s="12" t="s">
        <v>15</v>
      </c>
      <c r="AS4" s="3"/>
      <c r="AT4" s="3"/>
      <c r="AU4" s="3"/>
      <c r="AV4" s="3"/>
      <c r="AW4" s="3"/>
      <c r="AX4" s="3"/>
      <c r="AZ4" s="3"/>
    </row>
    <row r="5" spans="1:52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t="15" customHeight="1">
      <c r="A6" s="13" t="s">
        <v>16</v>
      </c>
      <c r="B6" s="14" t="s">
        <v>17</v>
      </c>
      <c r="C6" s="14" t="s">
        <v>18</v>
      </c>
      <c r="D6" s="15" t="s">
        <v>19</v>
      </c>
      <c r="E6" s="14" t="s">
        <v>20</v>
      </c>
      <c r="F6" s="15" t="s">
        <v>21</v>
      </c>
      <c r="G6" s="14" t="s">
        <v>22</v>
      </c>
      <c r="H6" s="16" t="s">
        <v>23</v>
      </c>
      <c r="I6" s="13" t="s">
        <v>16</v>
      </c>
      <c r="J6" s="14" t="s">
        <v>17</v>
      </c>
      <c r="K6" s="14" t="s">
        <v>18</v>
      </c>
      <c r="L6" s="14" t="s">
        <v>19</v>
      </c>
      <c r="M6" s="15" t="s">
        <v>24</v>
      </c>
      <c r="N6" s="17" t="s">
        <v>25</v>
      </c>
      <c r="O6" s="14" t="s">
        <v>26</v>
      </c>
      <c r="P6" s="16" t="s">
        <v>27</v>
      </c>
      <c r="Q6" s="13" t="s">
        <v>16</v>
      </c>
      <c r="R6" s="14" t="s">
        <v>17</v>
      </c>
      <c r="S6" s="14" t="s">
        <v>18</v>
      </c>
      <c r="T6" s="14" t="s">
        <v>19</v>
      </c>
      <c r="U6" s="18" t="s">
        <v>28</v>
      </c>
      <c r="V6" s="19"/>
      <c r="W6" s="20" t="s">
        <v>29</v>
      </c>
      <c r="X6" s="21"/>
      <c r="Y6" s="13" t="s">
        <v>16</v>
      </c>
      <c r="Z6" s="14" t="s">
        <v>17</v>
      </c>
      <c r="AA6" s="14" t="s">
        <v>18</v>
      </c>
      <c r="AB6" s="14" t="s">
        <v>30</v>
      </c>
      <c r="AC6" s="15" t="s">
        <v>31</v>
      </c>
      <c r="AD6" s="14" t="s">
        <v>32</v>
      </c>
      <c r="AE6" s="14" t="s">
        <v>33</v>
      </c>
      <c r="AF6" s="20" t="s">
        <v>34</v>
      </c>
      <c r="AG6" s="22"/>
      <c r="AH6" s="13" t="s">
        <v>16</v>
      </c>
      <c r="AI6" s="14" t="s">
        <v>17</v>
      </c>
      <c r="AJ6" s="14" t="s">
        <v>18</v>
      </c>
      <c r="AK6" s="14" t="s">
        <v>30</v>
      </c>
      <c r="AL6" s="15" t="s">
        <v>31</v>
      </c>
      <c r="AM6" s="14" t="s">
        <v>32</v>
      </c>
      <c r="AN6" s="14" t="s">
        <v>33</v>
      </c>
      <c r="AO6" s="20" t="s">
        <v>35</v>
      </c>
      <c r="AP6" s="23"/>
      <c r="AQ6" s="13" t="s">
        <v>16</v>
      </c>
      <c r="AR6" s="14" t="s">
        <v>17</v>
      </c>
      <c r="AS6" s="14" t="s">
        <v>18</v>
      </c>
      <c r="AT6" s="14" t="s">
        <v>30</v>
      </c>
      <c r="AU6" s="15" t="s">
        <v>31</v>
      </c>
      <c r="AV6" s="14" t="s">
        <v>32</v>
      </c>
      <c r="AW6" s="14" t="s">
        <v>33</v>
      </c>
      <c r="AX6" s="20" t="s">
        <v>35</v>
      </c>
      <c r="AY6" s="23"/>
      <c r="AZ6" s="3"/>
    </row>
    <row r="7" spans="1:52" ht="15" customHeight="1">
      <c r="A7" s="24"/>
      <c r="B7" s="25" t="s">
        <v>36</v>
      </c>
      <c r="C7" s="25" t="s">
        <v>37</v>
      </c>
      <c r="D7" s="26" t="s">
        <v>38</v>
      </c>
      <c r="E7" s="27"/>
      <c r="F7" s="28" t="s">
        <v>39</v>
      </c>
      <c r="G7" s="29" t="s">
        <v>40</v>
      </c>
      <c r="H7" s="30" t="s">
        <v>41</v>
      </c>
      <c r="I7" s="24"/>
      <c r="J7" s="25" t="s">
        <v>36</v>
      </c>
      <c r="K7" s="25" t="s">
        <v>37</v>
      </c>
      <c r="L7" s="29" t="s">
        <v>38</v>
      </c>
      <c r="M7" s="28" t="s">
        <v>41</v>
      </c>
      <c r="N7" s="29" t="s">
        <v>42</v>
      </c>
      <c r="O7" s="29" t="s">
        <v>43</v>
      </c>
      <c r="P7" s="30" t="s">
        <v>44</v>
      </c>
      <c r="Q7" s="24"/>
      <c r="R7" s="25" t="s">
        <v>36</v>
      </c>
      <c r="S7" s="25" t="s">
        <v>37</v>
      </c>
      <c r="T7" s="29" t="s">
        <v>38</v>
      </c>
      <c r="U7" s="31" t="s">
        <v>26</v>
      </c>
      <c r="V7" s="32" t="s">
        <v>26</v>
      </c>
      <c r="W7" s="31" t="s">
        <v>26</v>
      </c>
      <c r="X7" s="32" t="s">
        <v>26</v>
      </c>
      <c r="Y7" s="24"/>
      <c r="Z7" s="25" t="s">
        <v>36</v>
      </c>
      <c r="AA7" s="25" t="s">
        <v>37</v>
      </c>
      <c r="AB7" s="29" t="s">
        <v>45</v>
      </c>
      <c r="AC7" s="26" t="s">
        <v>46</v>
      </c>
      <c r="AD7" s="29" t="s">
        <v>47</v>
      </c>
      <c r="AE7" s="29" t="s">
        <v>42</v>
      </c>
      <c r="AF7" s="33" t="s">
        <v>48</v>
      </c>
      <c r="AG7" s="34" t="s">
        <v>49</v>
      </c>
      <c r="AH7" s="24"/>
      <c r="AI7" s="25" t="s">
        <v>36</v>
      </c>
      <c r="AJ7" s="25" t="s">
        <v>37</v>
      </c>
      <c r="AK7" s="29" t="s">
        <v>50</v>
      </c>
      <c r="AL7" s="26" t="s">
        <v>51</v>
      </c>
      <c r="AM7" s="29" t="s">
        <v>52</v>
      </c>
      <c r="AN7" s="29" t="s">
        <v>42</v>
      </c>
      <c r="AO7" s="35" t="s">
        <v>53</v>
      </c>
      <c r="AP7" s="36" t="s">
        <v>54</v>
      </c>
      <c r="AQ7" s="24"/>
      <c r="AR7" s="25" t="s">
        <v>36</v>
      </c>
      <c r="AS7" s="25" t="s">
        <v>37</v>
      </c>
      <c r="AT7" s="29" t="s">
        <v>55</v>
      </c>
      <c r="AU7" s="26" t="s">
        <v>56</v>
      </c>
      <c r="AV7" s="29" t="s">
        <v>57</v>
      </c>
      <c r="AW7" s="29" t="s">
        <v>42</v>
      </c>
      <c r="AX7" s="35" t="s">
        <v>58</v>
      </c>
      <c r="AY7" s="37" t="s">
        <v>59</v>
      </c>
      <c r="AZ7" s="3"/>
    </row>
    <row r="8" spans="1:52" ht="15" customHeight="1">
      <c r="A8" s="38" t="s">
        <v>60</v>
      </c>
      <c r="B8" s="29" t="s">
        <v>61</v>
      </c>
      <c r="C8" s="29" t="s">
        <v>61</v>
      </c>
      <c r="D8" s="26" t="s">
        <v>62</v>
      </c>
      <c r="E8" s="25" t="s">
        <v>63</v>
      </c>
      <c r="F8" s="26" t="s">
        <v>64</v>
      </c>
      <c r="G8" s="29" t="s">
        <v>65</v>
      </c>
      <c r="H8" s="39" t="s">
        <v>66</v>
      </c>
      <c r="I8" s="40" t="s">
        <v>67</v>
      </c>
      <c r="J8" s="29" t="s">
        <v>61</v>
      </c>
      <c r="K8" s="29" t="s">
        <v>61</v>
      </c>
      <c r="L8" s="29" t="s">
        <v>62</v>
      </c>
      <c r="M8" s="28" t="s">
        <v>68</v>
      </c>
      <c r="N8" s="29" t="s">
        <v>69</v>
      </c>
      <c r="O8" s="25" t="s">
        <v>70</v>
      </c>
      <c r="P8" s="39" t="s">
        <v>71</v>
      </c>
      <c r="Q8" s="40" t="s">
        <v>67</v>
      </c>
      <c r="R8" s="29" t="s">
        <v>61</v>
      </c>
      <c r="S8" s="29" t="s">
        <v>61</v>
      </c>
      <c r="T8" s="29" t="s">
        <v>62</v>
      </c>
      <c r="U8" s="41" t="s">
        <v>72</v>
      </c>
      <c r="V8" s="42" t="s">
        <v>73</v>
      </c>
      <c r="W8" s="41" t="s">
        <v>74</v>
      </c>
      <c r="X8" s="42" t="s">
        <v>75</v>
      </c>
      <c r="Y8" s="40" t="s">
        <v>67</v>
      </c>
      <c r="Z8" s="29" t="s">
        <v>61</v>
      </c>
      <c r="AA8" s="29" t="s">
        <v>61</v>
      </c>
      <c r="AB8" s="29" t="s">
        <v>76</v>
      </c>
      <c r="AC8" s="26" t="s">
        <v>76</v>
      </c>
      <c r="AD8" s="29" t="s">
        <v>77</v>
      </c>
      <c r="AE8" s="41" t="s">
        <v>78</v>
      </c>
      <c r="AF8" s="41" t="s">
        <v>65</v>
      </c>
      <c r="AG8" s="42" t="s">
        <v>65</v>
      </c>
      <c r="AH8" s="40" t="s">
        <v>67</v>
      </c>
      <c r="AI8" s="29" t="s">
        <v>61</v>
      </c>
      <c r="AJ8" s="29" t="s">
        <v>61</v>
      </c>
      <c r="AK8" s="29" t="s">
        <v>76</v>
      </c>
      <c r="AL8" s="26" t="s">
        <v>76</v>
      </c>
      <c r="AM8" s="29" t="s">
        <v>77</v>
      </c>
      <c r="AN8" s="41" t="s">
        <v>78</v>
      </c>
      <c r="AO8" s="41" t="s">
        <v>79</v>
      </c>
      <c r="AP8" s="42" t="s">
        <v>79</v>
      </c>
      <c r="AQ8" s="40" t="s">
        <v>67</v>
      </c>
      <c r="AR8" s="29" t="s">
        <v>61</v>
      </c>
      <c r="AS8" s="29" t="s">
        <v>61</v>
      </c>
      <c r="AT8" s="29" t="s">
        <v>76</v>
      </c>
      <c r="AU8" s="26" t="s">
        <v>76</v>
      </c>
      <c r="AV8" s="29" t="s">
        <v>77</v>
      </c>
      <c r="AW8" s="41" t="s">
        <v>78</v>
      </c>
      <c r="AX8" s="41" t="s">
        <v>79</v>
      </c>
      <c r="AY8" s="43" t="s">
        <v>79</v>
      </c>
      <c r="AZ8" s="3"/>
    </row>
    <row r="9" spans="1:52" ht="12" customHeight="1">
      <c r="A9" s="44" t="s">
        <v>80</v>
      </c>
      <c r="B9" s="45" t="s">
        <v>81</v>
      </c>
      <c r="C9" s="45" t="s">
        <v>82</v>
      </c>
      <c r="D9" s="46"/>
      <c r="E9" s="47"/>
      <c r="F9" s="48"/>
      <c r="G9" s="47"/>
      <c r="H9" s="49"/>
      <c r="I9" s="44" t="s">
        <v>80</v>
      </c>
      <c r="J9" s="50" t="s">
        <v>81</v>
      </c>
      <c r="K9" s="51" t="s">
        <v>82</v>
      </c>
      <c r="L9" s="47"/>
      <c r="M9" s="48"/>
      <c r="N9" s="47"/>
      <c r="O9" s="47"/>
      <c r="P9" s="49"/>
      <c r="Q9" s="44" t="s">
        <v>80</v>
      </c>
      <c r="R9" s="50" t="s">
        <v>81</v>
      </c>
      <c r="S9" s="51" t="s">
        <v>82</v>
      </c>
      <c r="T9" s="47"/>
      <c r="U9" s="48"/>
      <c r="V9" s="47"/>
      <c r="W9" s="47"/>
      <c r="X9" s="52"/>
      <c r="Y9" s="44" t="s">
        <v>80</v>
      </c>
      <c r="Z9" s="50" t="s">
        <v>81</v>
      </c>
      <c r="AA9" s="51" t="s">
        <v>82</v>
      </c>
      <c r="AB9" s="53"/>
      <c r="AC9" s="46"/>
      <c r="AD9" s="53"/>
      <c r="AE9" s="48"/>
      <c r="AF9" s="47"/>
      <c r="AG9" s="49"/>
      <c r="AH9" s="44" t="s">
        <v>80</v>
      </c>
      <c r="AI9" s="50" t="s">
        <v>81</v>
      </c>
      <c r="AJ9" s="51" t="s">
        <v>82</v>
      </c>
      <c r="AK9" s="53"/>
      <c r="AL9" s="46"/>
      <c r="AM9" s="53"/>
      <c r="AN9" s="48"/>
      <c r="AO9" s="47"/>
      <c r="AP9" s="49"/>
      <c r="AQ9" s="44" t="s">
        <v>80</v>
      </c>
      <c r="AR9" s="50" t="s">
        <v>81</v>
      </c>
      <c r="AS9" s="51" t="s">
        <v>82</v>
      </c>
      <c r="AT9" s="53"/>
      <c r="AU9" s="46"/>
      <c r="AV9" s="53"/>
      <c r="AW9" s="54"/>
      <c r="AX9" s="47"/>
      <c r="AY9" s="49"/>
      <c r="AZ9" s="3"/>
    </row>
    <row r="10" spans="1:52" ht="15" customHeight="1">
      <c r="A10" s="55" t="s">
        <v>83</v>
      </c>
      <c r="B10" s="56">
        <v>-14.6</v>
      </c>
      <c r="C10" s="56">
        <v>15</v>
      </c>
      <c r="D10" s="57">
        <f>D50+D51*(C10-D70)+D52*(C10-D70)^2+D53*(C10-D70)^3+D54*(B10-D69)+D55*(B10-D69)*(C10-D70)+D56*(B10-D69)*(C10-D70)^2+D57*(B10-D69)*(C10-D70)^3+D58*(B10-D69)^2+D59*(B10-D69)^2*(C10-D70)+D60*(B10-D69)^2*(C10-D70)^2+D61*(B10-D69)^2*(C10-D70)^3+D62*(B10-D69)^3+D63*(B10-D69)^3*(C10-D70)+D64*(B10-D69)^3*(C10-D70)^2+D65*(B10-D69)^4+D66*(B10-D69)^4*(C10-D70)+D67*(B10-D69)^5</f>
        <v>30.034264422211965</v>
      </c>
      <c r="E10" s="58">
        <f>E50+E51*(C10-E70)+E52*(C10-E70)^2+E53*(C10-E70)^3+E54*(B10-E69)+E55*(B10-E69)*(C10-E70)+E56*(B10-E69)*(C10-E70)^2+E57*(B10-E69)*(C10-E70)^3+E58*(B10-E69)^2+E59*(B10-E69)^2*(C10-E70)+E60*(B10-E69)^2*(C10-E70)^2+E61*(B10-E69)^2*(C10-E70)^3+E62*(B10-E69)^3+E63*(B10-E69)^3*(C10-E70)+E64*(B10-E69)^3*(C10-E70)^2+E65*(B10-E69)^4+E66*(B10-E69)^4*(C10-E70)+E67*(B10-E69)^5</f>
        <v>1040.8598435630024</v>
      </c>
      <c r="F10" s="59">
        <f>F50+F51*(C10-F70)+F52*(C10-F70)^2+F53*(C10-F70)^3+F54*(B10-F69)+F55*(B10-F69)*(C10-F70)+F56*(B10-F69)*(C10-F70)^2+F57*(B10-F69)*(C10-F70)^3+F58*(B10-F69)^2+F59*(B10-F69)^2*(C10-F70)+F60*(B10-F69)^2*(C10-F70)^2+F61*(B10-F69)^2*(C10-F70)^3+F62*(B10-F69)^3+F63*(B10-F69)^3*(C10-F70)+F64*(B10-F69)^3*(C10-F70)^2+F65*(B10-F69)^4+F66*(B10-F69)^4*(C10-F70)+F67*(B10-F69)^5</f>
        <v>3723.2734202745473</v>
      </c>
      <c r="G10" s="60">
        <f>G50+G51*(C10-G70)+G52*(C10-G70)^2+G53*(C10-G70)^3+G54*(B10-G69)+G55*(B10-G69)*(C10-G70)+G56*(B10-G69)*(C10-G70)^2+G57*(B10-G69)*(C10-G70)^3+G58*(B10-G69)^2+G59*(B10-G69)^2*(C10-G70)+G60*(B10-G69)^2*(C10-G70)^2+G61*(B10-G69)^2*(C10-G70)^3+G62*(B10-G69)^3+G63*(B10-G69)^3*(C10-G70)+G64*(B10-G69)^3*(C10-G70)^2+G65*(B10-G69)^4+G66*(B10-G69)^4*(C10-G70)+G67*(B10-G69)^5</f>
        <v>0.46074281853495258</v>
      </c>
      <c r="H10" s="61">
        <f>EXP(H50+H51*(C10-H70)+H52*(C10-H70)^2+H53*(C10-H70)^3+H54*(B10-H69)+H55*(B10-H69)*(C10-H70)+H56*(B10-H69)*(C10-H70)^2+H57*(B10-H69)*(C10-H70)^3+H58*(B10-H69)^2+H59*(B10-H69)^2*(C10-H70)+H60*(B10-H69)^2*(C10-H70)^2+H61*(B10-H69)^2*(C10-H70)^3+H62*(B10-H69)^3+H63*(B10-H69)^3*(C10-H70)+H64*(B10-H69)^3*(C10-H70)^2+H65*(B10-H69)^4+H66*(B10-H69)^4*(C10-H70)+H67*(B10-H69)^5)</f>
        <v>2.5234190039735611</v>
      </c>
      <c r="I10" s="55" t="s">
        <v>83</v>
      </c>
      <c r="J10" s="62">
        <f t="shared" ref="J10:L10" si="0">B10</f>
        <v>-14.6</v>
      </c>
      <c r="K10" s="63">
        <f t="shared" si="0"/>
        <v>15</v>
      </c>
      <c r="L10" s="64">
        <f t="shared" si="0"/>
        <v>30.034264422211965</v>
      </c>
      <c r="M10" s="65">
        <f>1000*H10/E10</f>
        <v>2.4243600323128622</v>
      </c>
      <c r="N10" s="66">
        <f>0.001*H10*F10/G10</f>
        <v>20.391807593627611</v>
      </c>
      <c r="O10" s="67">
        <f>E10*F10*0.001</f>
        <v>3875.4057897692505</v>
      </c>
      <c r="P10" s="68">
        <f>0.01/M10*10^6</f>
        <v>4124.7998922255401</v>
      </c>
      <c r="Q10" s="55" t="s">
        <v>83</v>
      </c>
      <c r="R10" s="62">
        <f t="shared" ref="R10:S10" si="1">J10</f>
        <v>-14.6</v>
      </c>
      <c r="S10" s="63">
        <f t="shared" si="1"/>
        <v>15</v>
      </c>
      <c r="T10" s="64">
        <f>D10</f>
        <v>30.034264422211965</v>
      </c>
      <c r="U10" s="69">
        <f>0.023*G10^(2/3)*(O10*10^3)^(1/3)*(M10*10^-6)^((1/3)-0.8)</f>
        <v>899.48507127228584</v>
      </c>
      <c r="V10" s="70">
        <f>0.092*E10*(M10*10^-6)^0.2</f>
        <v>7.2127271606565095</v>
      </c>
      <c r="W10" s="67">
        <f>1.86*G10^(2/3)*(O10*10^3)^(1/3)</f>
        <v>174.28408148856602</v>
      </c>
      <c r="X10" s="71">
        <f>32*H10*10^-3</f>
        <v>8.0749408127153963E-2</v>
      </c>
      <c r="Y10" s="55" t="s">
        <v>83</v>
      </c>
      <c r="Z10" s="62">
        <f t="shared" ref="Z10:AA10" si="2">R10</f>
        <v>-14.6</v>
      </c>
      <c r="AA10" s="63">
        <f t="shared" si="2"/>
        <v>15</v>
      </c>
      <c r="AB10" s="72">
        <v>1.6E-2</v>
      </c>
      <c r="AC10" s="73">
        <v>20</v>
      </c>
      <c r="AD10" s="74">
        <v>1.31</v>
      </c>
      <c r="AE10" s="69">
        <f>P10*AB10*AD10/0.01</f>
        <v>8645.5805741047334</v>
      </c>
      <c r="AF10" s="67">
        <f>IF(AE10&gt;2000,U10*AD10^(0.8)/AB10^(0.2),"Ej turb.")</f>
        <v>2552.6248908495804</v>
      </c>
      <c r="AG10" s="68" t="str">
        <f>IF(AE10&lt;3000,W10*(AD10/(AB10*AC10))^(1/3),"Ej lam.")</f>
        <v>Ej lam.</v>
      </c>
      <c r="AH10" s="55" t="s">
        <v>83</v>
      </c>
      <c r="AI10" s="75">
        <f t="shared" ref="AI10:AJ10" si="3">Z10</f>
        <v>-14.6</v>
      </c>
      <c r="AJ10" s="62">
        <f t="shared" si="3"/>
        <v>15</v>
      </c>
      <c r="AK10" s="72">
        <v>3.5400000000000001E-2</v>
      </c>
      <c r="AL10" s="76">
        <v>200</v>
      </c>
      <c r="AM10" s="74">
        <v>0.5</v>
      </c>
      <c r="AN10" s="69">
        <f>P10*AK10*AM10/0.01</f>
        <v>7300.8958092392058</v>
      </c>
      <c r="AO10" s="67">
        <f>IF(AN10&gt;2000,V10*AM10^(1.8)*AL10/AK10^(1.2),"Ej turb.")</f>
        <v>22828.196030455048</v>
      </c>
      <c r="AP10" s="68" t="str">
        <f>IF(AN10&lt;3000,X10*AM10*AL10/AK10^2,"Ej lam.")</f>
        <v>Ej lam.</v>
      </c>
      <c r="AQ10" s="55" t="s">
        <v>83</v>
      </c>
      <c r="AR10" s="75">
        <f t="shared" ref="AR10:AS10" si="4">AI10</f>
        <v>-14.6</v>
      </c>
      <c r="AS10" s="62">
        <f t="shared" si="4"/>
        <v>15</v>
      </c>
      <c r="AT10" s="72">
        <v>0.01</v>
      </c>
      <c r="AU10" s="76">
        <v>2</v>
      </c>
      <c r="AV10" s="74">
        <v>1</v>
      </c>
      <c r="AW10" s="67">
        <f>P10*AT10*AV10/0.01</f>
        <v>4124.7998922255401</v>
      </c>
      <c r="AX10" s="67">
        <f>IF(AW10&gt;2000,V10*AV10^(1.8)*AU10/AT10^(1.2),"Ej turb.")</f>
        <v>3623.5102978067389</v>
      </c>
      <c r="AY10" s="68" t="str">
        <f>IF(AW10&lt;3000,X10*AV10*AU10/AT10^2,"Ej lam.")</f>
        <v>Ej lam.</v>
      </c>
      <c r="AZ10" s="3"/>
    </row>
    <row r="11" spans="1:52" ht="12" customHeight="1">
      <c r="A11" s="44" t="s">
        <v>80</v>
      </c>
      <c r="B11" s="77" t="s">
        <v>84</v>
      </c>
      <c r="C11" s="77" t="s">
        <v>82</v>
      </c>
      <c r="D11" s="48"/>
      <c r="E11" s="47"/>
      <c r="F11" s="48"/>
      <c r="G11" s="47"/>
      <c r="H11" s="49"/>
      <c r="I11" s="44" t="s">
        <v>80</v>
      </c>
      <c r="J11" s="50" t="s">
        <v>84</v>
      </c>
      <c r="K11" s="51" t="s">
        <v>82</v>
      </c>
      <c r="L11" s="47"/>
      <c r="M11" s="78"/>
      <c r="N11" s="47"/>
      <c r="O11" s="47"/>
      <c r="P11" s="49"/>
      <c r="Q11" s="44" t="s">
        <v>80</v>
      </c>
      <c r="R11" s="50" t="s">
        <v>84</v>
      </c>
      <c r="S11" s="51" t="s">
        <v>82</v>
      </c>
      <c r="T11" s="47"/>
      <c r="U11" s="48"/>
      <c r="V11" s="47"/>
      <c r="W11" s="47"/>
      <c r="X11" s="52"/>
      <c r="Y11" s="44" t="s">
        <v>80</v>
      </c>
      <c r="Z11" s="50" t="s">
        <v>84</v>
      </c>
      <c r="AA11" s="51" t="s">
        <v>82</v>
      </c>
      <c r="AB11" s="79"/>
      <c r="AC11" s="46"/>
      <c r="AD11" s="79"/>
      <c r="AE11" s="80"/>
      <c r="AF11" s="81"/>
      <c r="AG11" s="82"/>
      <c r="AH11" s="44" t="s">
        <v>80</v>
      </c>
      <c r="AI11" s="50" t="s">
        <v>84</v>
      </c>
      <c r="AJ11" s="51" t="s">
        <v>82</v>
      </c>
      <c r="AK11" s="79"/>
      <c r="AL11" s="83"/>
      <c r="AM11" s="79"/>
      <c r="AN11" s="48"/>
      <c r="AO11" s="47"/>
      <c r="AP11" s="49"/>
      <c r="AQ11" s="44" t="s">
        <v>80</v>
      </c>
      <c r="AR11" s="50" t="s">
        <v>84</v>
      </c>
      <c r="AS11" s="51" t="s">
        <v>82</v>
      </c>
      <c r="AT11" s="79"/>
      <c r="AU11" s="83"/>
      <c r="AV11" s="79"/>
      <c r="AW11" s="48"/>
      <c r="AX11" s="47"/>
      <c r="AY11" s="49"/>
      <c r="AZ11" s="3"/>
    </row>
    <row r="12" spans="1:52" ht="15" customHeight="1">
      <c r="A12" s="55" t="s">
        <v>85</v>
      </c>
      <c r="B12" s="84">
        <v>-18.5</v>
      </c>
      <c r="C12" s="85">
        <v>0</v>
      </c>
      <c r="D12" s="86">
        <f>D75+D76*(C12-D95)+D77*(C12-D95)^2+D78*(C12-D95)^3+D79*(B12-D94)+D80*(B12-D94)*(C12-D95)+D81*(B12-D94)*(C12-D95)^2+D82*(B12-D94)*(C12-D95)^3+D83*(B12-D94)^2+D84*(B12-D94)^2*(C12-D95)+D85*(B12-D94)^2*(C12-D95)^2+D86*(B12-D94)^2*(C12-D95)^3+D87*(B12-D94)^3+D88*(B12-D94)^3*(C12-D95)+D89*(B12-D94)^3*(C12-D95)^2+D90*(B12-D94)^4+D91*(B12-D94)^4*(C12-D95)+D92*(B12-D94)^5</f>
        <v>37.366207246168003</v>
      </c>
      <c r="E12" s="67">
        <f>E75+E76*(C12-E95)+E77*(C12-E95)^2+E78*(C12-E95)^3+E79*(B12-E94)+E80*(B12-E94)*(C12-E95)+E81*(B12-E94)*(C12-E95)^2+E82*(B12-E94)*(C12-E95)^3+E83*(B12-E94)^2+E84*(B12-E94)^2*(C12-E95)+E85*(B12-E94)^2*(C12-E95)^2+E86*(B12-E94)^2*(C12-E95)^3+E87*(B12-E94)^3+E88*(B12-E94)^3*(C12-E95)+E89*(B12-E94)^3*(C12-E95)^2+E90*(B12-E94)^4+E91*(B12-E94)^4*(C12-E95)+E92*(B12-E94)^5</f>
        <v>1039.1041023716718</v>
      </c>
      <c r="F12" s="69">
        <f>F75+F76*(C12-F95)+F77*(C12-F95)^2+F78*(C12-F95)^3+F79*(B12-F94)+F80*(B12-F94)*(C12-F95)+F81*(B12-F94)*(C12-F95)^2+F82*(B12-F94)*(C12-F95)^3+F83*(B12-F94)^2+F84*(B12-F94)^2*(C12-F95)+F85*(B12-F94)^2*(C12-F95)^2+F86*(B12-F94)^2*(C12-F95)^3+F87*(B12-F94)^3+F88*(B12-F94)^3*(C12-F95)+F89*(B12-F94)^3*(C12-F95)^2+F90*(B12-F94)^4+F91*(B12-F94)^4*(C12-F95)+F92*(B12-F94)^5</f>
        <v>3774.9709836072593</v>
      </c>
      <c r="G12" s="87">
        <f>G75+G76*(C12-G95)+G77*(C12-G95)^2+G78*(C12-G95)^3+G79*(B12-G94)+G80*(B12-G94)*(C12-G95)+G81*(B12-G94)*(C12-G95)^2+G82*(B12-G94)*(C12-G95)^3+G83*(B12-G94)^2+G84*(B12-G94)^2*(C12-G95)+G85*(B12-G94)^2*(C12-G95)^2+G86*(B12-G94)^2*(C12-G95)^3+G87*(B12-G94)^3+G88*(B12-G94)^3*(C12-G95)+G89*(B12-G94)^3*(C12-G95)^2+G90*(B12-G94)^4+G91*(B12-G94)^4*(C12-G95)+G92*(B12-G94)^5</f>
        <v>0.3982532032307603</v>
      </c>
      <c r="H12" s="88">
        <f>EXP(H75+H76*(C12-H95)+H77*(C12-H95)^2+H78*(C12-H95)^3+H79*(B12-H94)+H80*(B12-H94)*(C12-H95)+H81*(B12-H94)*(C12-H95)^2+H82*(B12-H94)*(C12-H95)^3+H83*(B12-H94)^2+H84*(B12-H94)^2*(C12-H95)+H85*(B12-H94)^2*(C12-H95)^2+H86*(B12-H94)^2*(C12-H95)^3+H87*(B12-H94)^3+H88*(B12-H94)^3*(C12-H95)+H89*(B12-H94)^3*(C12-H95)^2+H90*(B12-H94)^4+H91*(B12-H94)^4*(C12-H95)+H92*(B12-H94)^5)</f>
        <v>10.134795387280732</v>
      </c>
      <c r="I12" s="55" t="s">
        <v>85</v>
      </c>
      <c r="J12" s="62">
        <f t="shared" ref="J12:L12" si="5">B12</f>
        <v>-18.5</v>
      </c>
      <c r="K12" s="63">
        <f t="shared" si="5"/>
        <v>0</v>
      </c>
      <c r="L12" s="66">
        <f t="shared" si="5"/>
        <v>37.366207246168003</v>
      </c>
      <c r="M12" s="65">
        <f>1000*H12/E12</f>
        <v>9.7533975317284121</v>
      </c>
      <c r="N12" s="66">
        <f>0.001*H12*F12/G12</f>
        <v>96.065915355897985</v>
      </c>
      <c r="O12" s="67">
        <f>E12*F12*0.001</f>
        <v>3922.5878354003285</v>
      </c>
      <c r="P12" s="68">
        <f>0.01/M12*10^6</f>
        <v>1025.2837503515443</v>
      </c>
      <c r="Q12" s="55" t="s">
        <v>85</v>
      </c>
      <c r="R12" s="62">
        <f t="shared" ref="R12:S12" si="6">J12</f>
        <v>-18.5</v>
      </c>
      <c r="S12" s="63">
        <f t="shared" si="6"/>
        <v>0</v>
      </c>
      <c r="T12" s="66">
        <f>D12</f>
        <v>37.366207246168003</v>
      </c>
      <c r="U12" s="69">
        <f>0.023*G12^(2/3)*(O12*10^3)^(1/3)*(M12*10^-6)^((1/3)-0.8)</f>
        <v>427.97540820216926</v>
      </c>
      <c r="V12" s="70">
        <f>0.092*E12*(M12*10^-6)^0.2</f>
        <v>9.5121364578630914</v>
      </c>
      <c r="W12" s="67">
        <f>1.86*G12^(2/3)*(O12*10^3)^(1/3)</f>
        <v>158.78520046971821</v>
      </c>
      <c r="X12" s="71">
        <f>32*H12*10^-3</f>
        <v>0.32431345239298343</v>
      </c>
      <c r="Y12" s="55" t="s">
        <v>85</v>
      </c>
      <c r="Z12" s="62">
        <f t="shared" ref="Z12:AA12" si="7">R12</f>
        <v>-18.5</v>
      </c>
      <c r="AA12" s="63">
        <f t="shared" si="7"/>
        <v>0</v>
      </c>
      <c r="AB12" s="72">
        <v>3.5400000000000001E-2</v>
      </c>
      <c r="AC12" s="73">
        <v>600</v>
      </c>
      <c r="AD12" s="74">
        <v>0.5</v>
      </c>
      <c r="AE12" s="69">
        <f>P12*AB12*AD12/0.01</f>
        <v>1814.7522381222334</v>
      </c>
      <c r="AF12" s="67" t="str">
        <f>IF(AE12&gt;2000,U12*AD12^(0.8)/AB12^(0.2),"Ej turb.")</f>
        <v>Ej turb.</v>
      </c>
      <c r="AG12" s="68">
        <f>IF(AE12&lt;3000,W12*(AD12/(AB12*AC12))^(1/3),"Ej lam.")</f>
        <v>45.507382071396144</v>
      </c>
      <c r="AH12" s="55" t="s">
        <v>85</v>
      </c>
      <c r="AI12" s="75">
        <f t="shared" ref="AI12:AJ12" si="8">Z12</f>
        <v>-18.5</v>
      </c>
      <c r="AJ12" s="62">
        <f t="shared" si="8"/>
        <v>0</v>
      </c>
      <c r="AK12" s="72">
        <v>3.5400000000000001E-2</v>
      </c>
      <c r="AL12" s="76">
        <v>600</v>
      </c>
      <c r="AM12" s="74">
        <v>0.5</v>
      </c>
      <c r="AN12" s="69">
        <f>P12*AK12*AM12/0.01</f>
        <v>1814.7522381222334</v>
      </c>
      <c r="AO12" s="67" t="str">
        <f>IF(AN12&gt;2000,V12*AM12^(1.8)*AL12/AK12^(1.2),"Ej turb.")</f>
        <v>Ej turb.</v>
      </c>
      <c r="AP12" s="68">
        <f>IF(AN12&lt;3000,X12*AM12*AL12/AK12^2,"Ej lam.")</f>
        <v>77638.957290286169</v>
      </c>
      <c r="AQ12" s="55" t="s">
        <v>85</v>
      </c>
      <c r="AR12" s="75">
        <f t="shared" ref="AR12:AS12" si="9">AI12</f>
        <v>-18.5</v>
      </c>
      <c r="AS12" s="62">
        <f t="shared" si="9"/>
        <v>0</v>
      </c>
      <c r="AT12" s="72">
        <v>0.01</v>
      </c>
      <c r="AU12" s="76">
        <v>2</v>
      </c>
      <c r="AV12" s="74">
        <v>1</v>
      </c>
      <c r="AW12" s="69">
        <f>P12*AT12*AV12/0.01</f>
        <v>1025.2837503515443</v>
      </c>
      <c r="AX12" s="67" t="str">
        <f>IF(AW12&gt;2000,V12*AV12^(1.8)*AU12/AT12^(1.2),"Ej turb.")</f>
        <v>Ej turb.</v>
      </c>
      <c r="AY12" s="68">
        <f>IF(AW12&lt;3000,X12*AV12*AU12/AT12^2,"Ej lam.")</f>
        <v>6486.2690478596678</v>
      </c>
      <c r="AZ12" s="3"/>
    </row>
    <row r="13" spans="1:52" ht="12" customHeight="1">
      <c r="A13" s="44" t="s">
        <v>80</v>
      </c>
      <c r="B13" s="45" t="s">
        <v>84</v>
      </c>
      <c r="C13" s="45" t="s">
        <v>86</v>
      </c>
      <c r="D13" s="48"/>
      <c r="E13" s="47"/>
      <c r="F13" s="48"/>
      <c r="G13" s="47"/>
      <c r="H13" s="49"/>
      <c r="I13" s="44" t="s">
        <v>80</v>
      </c>
      <c r="J13" s="50" t="s">
        <v>84</v>
      </c>
      <c r="K13" s="51" t="s">
        <v>86</v>
      </c>
      <c r="L13" s="47"/>
      <c r="M13" s="78"/>
      <c r="N13" s="47"/>
      <c r="O13" s="47"/>
      <c r="P13" s="49"/>
      <c r="Q13" s="44" t="s">
        <v>80</v>
      </c>
      <c r="R13" s="50" t="s">
        <v>84</v>
      </c>
      <c r="S13" s="51" t="s">
        <v>86</v>
      </c>
      <c r="T13" s="47"/>
      <c r="U13" s="48"/>
      <c r="V13" s="47"/>
      <c r="W13" s="47"/>
      <c r="X13" s="52"/>
      <c r="Y13" s="44" t="s">
        <v>80</v>
      </c>
      <c r="Z13" s="50" t="s">
        <v>84</v>
      </c>
      <c r="AA13" s="51" t="s">
        <v>86</v>
      </c>
      <c r="AB13" s="79"/>
      <c r="AC13" s="46"/>
      <c r="AD13" s="79"/>
      <c r="AE13" s="80"/>
      <c r="AF13" s="81"/>
      <c r="AG13" s="82"/>
      <c r="AH13" s="44" t="s">
        <v>80</v>
      </c>
      <c r="AI13" s="50" t="s">
        <v>84</v>
      </c>
      <c r="AJ13" s="51" t="s">
        <v>86</v>
      </c>
      <c r="AK13" s="79"/>
      <c r="AL13" s="83"/>
      <c r="AM13" s="79"/>
      <c r="AN13" s="48"/>
      <c r="AO13" s="47"/>
      <c r="AP13" s="49"/>
      <c r="AQ13" s="44" t="s">
        <v>80</v>
      </c>
      <c r="AR13" s="50" t="s">
        <v>84</v>
      </c>
      <c r="AS13" s="51" t="s">
        <v>86</v>
      </c>
      <c r="AT13" s="79"/>
      <c r="AU13" s="83"/>
      <c r="AV13" s="79"/>
      <c r="AW13" s="48"/>
      <c r="AX13" s="47"/>
      <c r="AY13" s="49"/>
      <c r="AZ13" s="3"/>
    </row>
    <row r="14" spans="1:52" ht="15" customHeight="1">
      <c r="A14" s="55" t="s">
        <v>87</v>
      </c>
      <c r="B14" s="89">
        <v>-19.5</v>
      </c>
      <c r="C14" s="85">
        <v>3</v>
      </c>
      <c r="D14" s="86">
        <f>D100+D101*(C14-D120)+D102*(C14-D120)^2+D103*(C14-D120)^3+D104*(B14-D119)+D105*(B14-D119)*(C14-D120)+D106*(B14-D119)*(C14-D120)^2+D107*(B14-D119)*(C14-D120)^3+D108*(B14-D119)^2+D109*(B14-D119)^2*(C14-D120)+D110*(B14-D119)^2*(C14-D120)^2+D111*(B14-D119)^2*(C14-D120)^3+D112*(B14-D119)^3+D113*(B14-D119)^3*(C14-D120)+D114*(B14-D119)^3*(C14-D120)^2+D115*(B14-D119)^4+D116*(B14-D119)^4*(C14-D120)+D117*(B14-D119)^5</f>
        <v>29.00969635383564</v>
      </c>
      <c r="E14" s="67">
        <f>E100+E101*(C14-E120)+E102*(C14-E120)^2+E103*(C14-E120)^3+E104*(B14-E119)+E105*(B14-E119)*(C14-E120)+E106*(B14-E119)*(C14-E120)^2+E107*(B14-E119)*(C14-E120)^3+E108*(B14-E119)^2+E109*(B14-E119)^2*(C14-E120)+E110*(B14-E119)^2*(C14-E120)^2+E111*(B14-E119)^2*(C14-E120)^3+E112*(B14-E119)^3+E113*(B14-E119)^3*(C14-E120)+E114*(B14-E119)^3*(C14-E120)^2+E115*(B14-E119)^4+E116*(B14-E119)^4*(C14-E120)+E117*(B14-E119)^5</f>
        <v>965.34828275385837</v>
      </c>
      <c r="F14" s="69">
        <f>F100+F101*(C14-F120)+F102*(C14-F120)^2+F103*(C14-F120)^3+F104*(B14-F119)+F105*(B14-F119)*(C14-F120)+F106*(B14-F119)*(C14-F120)^2+F107*(B14-F119)*(C14-F120)^3+F108*(B14-F119)^2+F109*(B14-F119)^2*(C14-F120)+F110*(B14-F119)^2*(C14-F120)^2+F111*(B14-F119)^2*(C14-F120)^3+F112*(B14-F119)^3+F113*(B14-F119)^3*(C14-F120)+F114*(B14-F119)^3*(C14-F120)^2+F115*(B14-F119)^4+F116*(B14-F119)^4*(C14-F120)+F117*(B14-F119)^5</f>
        <v>4198.0087309606943</v>
      </c>
      <c r="G14" s="87">
        <f>G100+G101*(C14-G120)+G102*(C14-G120)^2+G103*(C14-G120)^3+G104*(B14-G119)+G105*(B14-G119)*(C14-G120)+G106*(B14-G119)*(C14-G120)^2+G107*(B14-G119)*(C14-G120)^3+G108*(B14-G119)^2+G109*(B14-G119)^2*(C14-G120)+G110*(B14-G119)^2*(C14-G120)^2+G111*(B14-G119)^2*(C14-G120)^3+G112*(B14-G119)^3+G113*(B14-G119)^3*(C14-G120)+G114*(B14-G119)^3*(C14-G120)^2+G115*(B14-G119)^4+G116*(B14-G119)^4*(C14-G120)+G117*(B14-G119)^5</f>
        <v>0.40514598921850864</v>
      </c>
      <c r="H14" s="88">
        <f>EXP(H100+H101*(C14-H120)+H102*(C14-H120)^2+H103*(C14-H120)^3+H104*(B14-H119)+H105*(B14-H119)*(C14-H120)+H106*(B14-H119)*(C14-H120)^2+H107*(B14-H119)*(C14-H120)^3+H108*(B14-H119)^2+H109*(B14-H119)^2*(C14-H120)+H110*(B14-H119)^2*(C14-H120)^2+H111*(B14-H119)^2*(C14-H120)^3+H112*(B14-H119)^3+H113*(B14-H119)^3*(C14-H120)+H114*(B14-H119)^3*(C14-H120)^2+H115*(B14-H119)^4+H116*(B14-H119)^4*(C14-H120)+H117*(B14-H119)^5)</f>
        <v>5.4751030617827912</v>
      </c>
      <c r="I14" s="55" t="s">
        <v>87</v>
      </c>
      <c r="J14" s="62">
        <f t="shared" ref="J14:L14" si="10">B14</f>
        <v>-19.5</v>
      </c>
      <c r="K14" s="63">
        <f t="shared" si="10"/>
        <v>3</v>
      </c>
      <c r="L14" s="66">
        <f t="shared" si="10"/>
        <v>29.00969635383564</v>
      </c>
      <c r="M14" s="65">
        <f>1000*H14/E14</f>
        <v>5.6716349524794429</v>
      </c>
      <c r="N14" s="66">
        <f>0.001*H14*F14/G14</f>
        <v>56.731477215432747</v>
      </c>
      <c r="O14" s="67">
        <f>E14*F14*0.001</f>
        <v>4052.5405194186105</v>
      </c>
      <c r="P14" s="68">
        <f>0.01/M14*10^6</f>
        <v>1763.160020661828</v>
      </c>
      <c r="Q14" s="55" t="s">
        <v>87</v>
      </c>
      <c r="R14" s="62">
        <f t="shared" ref="R14:S14" si="11">J14</f>
        <v>-19.5</v>
      </c>
      <c r="S14" s="63">
        <f t="shared" si="11"/>
        <v>3</v>
      </c>
      <c r="T14" s="66">
        <f>D14</f>
        <v>29.00969635383564</v>
      </c>
      <c r="U14" s="69">
        <f>0.023*G14^(2/3)*(O14*10^3)^(1/3)*(M14*10^-6)^((1/3)-0.8)</f>
        <v>563.61273097045773</v>
      </c>
      <c r="V14" s="70">
        <f>0.092*E14*(M14*10^-6)^0.2</f>
        <v>7.9289103924659701</v>
      </c>
      <c r="W14" s="67">
        <f>1.86*G14^(2/3)*(O14*10^3)^(1/3)</f>
        <v>162.36649989792915</v>
      </c>
      <c r="X14" s="71">
        <f>32*H14*10^-3</f>
        <v>0.17520329797704931</v>
      </c>
      <c r="Y14" s="55" t="s">
        <v>87</v>
      </c>
      <c r="Z14" s="62">
        <f t="shared" ref="Z14:AA14" si="12">R14</f>
        <v>-19.5</v>
      </c>
      <c r="AA14" s="63">
        <f t="shared" si="12"/>
        <v>3</v>
      </c>
      <c r="AB14" s="72">
        <v>3.5400000000000001E-2</v>
      </c>
      <c r="AC14" s="73">
        <v>600</v>
      </c>
      <c r="AD14" s="74">
        <v>0.5</v>
      </c>
      <c r="AE14" s="69">
        <f>P14*AB14*AD14/0.01</f>
        <v>3120.7932365714355</v>
      </c>
      <c r="AF14" s="67">
        <f>IF(AE14&gt;2000,U14*AD14^(0.8)/AB14^(0.2),"Ej turb.")</f>
        <v>631.47497665302706</v>
      </c>
      <c r="AG14" s="68" t="str">
        <f>IF(AE14&lt;3000,W14*(AD14/(AB14*AC14))^(1/3),"Ej lam.")</f>
        <v>Ej lam.</v>
      </c>
      <c r="AH14" s="55" t="s">
        <v>87</v>
      </c>
      <c r="AI14" s="75">
        <f t="shared" ref="AI14:AJ14" si="13">Z14</f>
        <v>-19.5</v>
      </c>
      <c r="AJ14" s="62">
        <f t="shared" si="13"/>
        <v>3</v>
      </c>
      <c r="AK14" s="72">
        <v>3.5400000000000001E-2</v>
      </c>
      <c r="AL14" s="76">
        <v>600</v>
      </c>
      <c r="AM14" s="74">
        <v>0.5</v>
      </c>
      <c r="AN14" s="69">
        <f>P14*AK14*AM14/0.01</f>
        <v>3120.7932365714355</v>
      </c>
      <c r="AO14" s="67">
        <f>IF(AN14&gt;2000,V14*AM14^(1.8)*AL14/AK14^(1.2),"Ej turb.")</f>
        <v>75284.72242834029</v>
      </c>
      <c r="AP14" s="68" t="str">
        <f>IF(AN14&lt;3000,X14*AM14*AL14/AK14^2,"Ej lam.")</f>
        <v>Ej lam.</v>
      </c>
      <c r="AQ14" s="55" t="s">
        <v>87</v>
      </c>
      <c r="AR14" s="75">
        <f t="shared" ref="AR14:AS14" si="14">AI14</f>
        <v>-19.5</v>
      </c>
      <c r="AS14" s="62">
        <f t="shared" si="14"/>
        <v>3</v>
      </c>
      <c r="AT14" s="72">
        <v>2.8000000000000001E-2</v>
      </c>
      <c r="AU14" s="76">
        <v>400</v>
      </c>
      <c r="AV14" s="74">
        <v>0.71</v>
      </c>
      <c r="AW14" s="69">
        <f>P14*AT14*AV14/0.01</f>
        <v>3505.1621210757139</v>
      </c>
      <c r="AX14" s="67">
        <f>IF(AW14&gt;2000,V14*AV14^(1.8)*AU14/AT14^(1.2),"Ej turb.")</f>
        <v>125011.19053510836</v>
      </c>
      <c r="AY14" s="68" t="str">
        <f>IF(AW14&lt;3000,X14*AV14*AU14/AT14^2,"Ej lam.")</f>
        <v>Ej lam.</v>
      </c>
      <c r="AZ14" s="3"/>
    </row>
    <row r="15" spans="1:52" ht="12" customHeight="1">
      <c r="A15" s="44" t="s">
        <v>80</v>
      </c>
      <c r="B15" s="90" t="s">
        <v>88</v>
      </c>
      <c r="C15" s="90" t="s">
        <v>86</v>
      </c>
      <c r="D15" s="3"/>
      <c r="E15" s="91"/>
      <c r="F15" s="3"/>
      <c r="G15" s="91"/>
      <c r="H15" s="92"/>
      <c r="I15" s="44" t="s">
        <v>80</v>
      </c>
      <c r="J15" s="93" t="s">
        <v>88</v>
      </c>
      <c r="K15" s="8" t="s">
        <v>86</v>
      </c>
      <c r="L15" s="91"/>
      <c r="M15" s="94"/>
      <c r="N15" s="91"/>
      <c r="O15" s="91"/>
      <c r="P15" s="92"/>
      <c r="Q15" s="44" t="s">
        <v>80</v>
      </c>
      <c r="R15" s="93" t="s">
        <v>88</v>
      </c>
      <c r="S15" s="8" t="s">
        <v>86</v>
      </c>
      <c r="T15" s="91"/>
      <c r="U15" s="3"/>
      <c r="V15" s="91"/>
      <c r="W15" s="91"/>
      <c r="X15" s="95"/>
      <c r="Y15" s="44" t="s">
        <v>80</v>
      </c>
      <c r="Z15" s="93" t="s">
        <v>88</v>
      </c>
      <c r="AA15" s="8" t="s">
        <v>86</v>
      </c>
      <c r="AB15" s="96"/>
      <c r="AC15" s="46"/>
      <c r="AD15" s="96"/>
      <c r="AE15" s="97"/>
      <c r="AF15" s="98"/>
      <c r="AG15" s="99"/>
      <c r="AH15" s="44" t="s">
        <v>80</v>
      </c>
      <c r="AI15" s="50" t="s">
        <v>88</v>
      </c>
      <c r="AJ15" s="8" t="s">
        <v>86</v>
      </c>
      <c r="AK15" s="79"/>
      <c r="AL15" s="100"/>
      <c r="AM15" s="96"/>
      <c r="AN15" s="48"/>
      <c r="AO15" s="47"/>
      <c r="AP15" s="49"/>
      <c r="AQ15" s="44" t="s">
        <v>80</v>
      </c>
      <c r="AR15" s="50" t="s">
        <v>88</v>
      </c>
      <c r="AS15" s="8" t="s">
        <v>86</v>
      </c>
      <c r="AT15" s="79"/>
      <c r="AU15" s="100"/>
      <c r="AV15" s="96"/>
      <c r="AW15" s="48"/>
      <c r="AX15" s="47"/>
      <c r="AY15" s="49"/>
      <c r="AZ15" s="3"/>
    </row>
    <row r="16" spans="1:52" ht="15" customHeight="1">
      <c r="A16" s="38" t="s">
        <v>89</v>
      </c>
      <c r="B16" s="85">
        <v>-18.5</v>
      </c>
      <c r="C16" s="85">
        <v>-2</v>
      </c>
      <c r="D16" s="101">
        <f>D126+D127*(C16-D146)+D128*(C16-D146)^2+D129*(C16-D146)^3+D130*(B16-D145)+D131*(B16-D145)*(C16-D146)+D132*(B16-D145)*(C16-D146)^2+D133*(B16-D145)*(C16-D146)^3+D134*(B16-D145)^2+D135*(B16-D145)^2*(C16-D146)+D136*(B16-D145)^2*(C16-D146)^2+D137*(B16-D145)^2*(C16-D146)^3+D138*(B16-D145)^3+D139*(B16-D145)^3*(C16-D146)+D140*(B16-D145)^3*(C16-D146)^2+D141*(B16-D145)^4+D142*(B16-D145)^4*(C16-D146)+D143*(B16-D145)^5</f>
        <v>23.498450996968241</v>
      </c>
      <c r="E16" s="102">
        <f>E126+E127*(C16-E146)+E128*(C16-E146)^2+E129*(C16-E146)^3+E130*(B16-E145)+E131*(B16-E145)*(C16-E146)+E132*(B16-E145)*(C16-E146)^2+E133*(B16-E145)*(C16-E146)^3+E134*(B16-E145)^2+E135*(B16-E145)^2*(C16-E146)+E136*(B16-E145)^2*(C16-E146)^2+E137*(B16-E145)^2*(C16-E146)^3+E138*(B16-E145)^3+E139*(B16-E145)^3*(C16-E146)+E140*(B16-E145)^3*(C16-E146)^2+E141*(B16-E145)^4+E142*(B16-E145)^4*(C16-E146)+E143*(B16-E145)^5</f>
        <v>969.07872929175801</v>
      </c>
      <c r="F16" s="103">
        <f>F126+F127*(C16-F146)+F128*(C16-F146)^2+F129*(C16-F146)^3+F130*(B16-F145)+F131*(B16-F145)*(C16-F146)+F132*(B16-F145)*(C16-F146)^2+F133*(B16-F145)*(C16-F146)^3+F134*(B16-F145)^2+F135*(B16-F145)^2*(C16-F146)+F136*(B16-F145)^2*(C16-F146)^2+F137*(B16-F145)^2*(C16-F146)^3+F138*(B16-F145)^3+F139*(B16-F145)^3*(C16-F146)+F140*(B16-F145)^3*(C16-F146)^2+F141*(B16-F145)^4+F142*(B16-F145)^4*(C16-F146)+F143*(B16-F145)^5</f>
        <v>4012.0283947087373</v>
      </c>
      <c r="G16" s="104">
        <f>G126+G127*(C16-G146)+G128*(C16-G146)^2+G129*(C16-G146)^3+G130*(B16-G145)+G131*(B16-G145)*(C16-G146)+G132*(B16-G145)*(C16-G146)^2+G133*(B16-G145)*(C16-G146)^3+G134*(B16-G145)^2+G135*(B16-G145)^2*(C16-G146)+G136*(B16-G145)^2*(C16-G146)^2+G137*(B16-G145)^2*(C16-G146)^3+G138*(B16-G145)^3+G139*(B16-G145)^3*(C16-G146)+G140*(B16-G145)^3*(C16-G146)^2+G141*(B16-G145)^4+G142*(B16-G145)^4*(C16-G146)+G143*(B16-G145)^5</f>
        <v>0.44399413564533663</v>
      </c>
      <c r="H16" s="105">
        <f>EXP(H126+H127*(C16-H146)+H128*(C16-H146)^2+H129*(C16-H146)^3+H130*(B16-H145)+H131*(B16-H145)*(C16-H146)+H132*(B16-H145)*(C16-H146)^2+H133*(B16-H145)*(C16-H146)^3+H134*(B16-H145)^2+H135*(B16-H145)^2*(C16-H146)+H136*(B16-H145)^2*(C16-H146)^2+H137*(B16-H145)^2*(C16-H146)^3+H138*(B16-H145)^3+H139*(B16-H145)^3*(C16-H146)+H140*(B16-H145)^3*(C16-H146)^2+H141*(B16-H145)^4+H142*(B16-H145)^4*(C16-H146)+H143*(B16-H145)^5)</f>
        <v>3.7311090396824089</v>
      </c>
      <c r="I16" s="38" t="s">
        <v>89</v>
      </c>
      <c r="J16" s="106">
        <f t="shared" ref="J16:L16" si="15">B16</f>
        <v>-18.5</v>
      </c>
      <c r="K16" s="107">
        <f t="shared" si="15"/>
        <v>-2</v>
      </c>
      <c r="L16" s="108">
        <f t="shared" si="15"/>
        <v>23.498450996968241</v>
      </c>
      <c r="M16" s="109">
        <f>1000*H16/E16</f>
        <v>3.8501609073694709</v>
      </c>
      <c r="N16" s="108">
        <f>0.001*H16*F16/G16</f>
        <v>33.715119658512322</v>
      </c>
      <c r="O16" s="102">
        <f>E16*F16*0.001</f>
        <v>3887.9713786267953</v>
      </c>
      <c r="P16" s="110">
        <f>0.01/M16*10^6</f>
        <v>2597.294045778533</v>
      </c>
      <c r="Q16" s="38" t="s">
        <v>89</v>
      </c>
      <c r="R16" s="106">
        <f t="shared" ref="R16:S16" si="16">J16</f>
        <v>-18.5</v>
      </c>
      <c r="S16" s="107">
        <f t="shared" si="16"/>
        <v>-2</v>
      </c>
      <c r="T16" s="108">
        <f>D16</f>
        <v>23.498450996968241</v>
      </c>
      <c r="U16" s="103">
        <f>0.023*G16^(2/3)*(O16*10^3)^(1/3)*(M16*10^-6)^((1/3)-0.8)</f>
        <v>707.94067834573571</v>
      </c>
      <c r="V16" s="111">
        <f>0.092*E16*(M16*10^-6)^0.2</f>
        <v>7.3661857237321158</v>
      </c>
      <c r="W16" s="102">
        <f>1.86*G16^(2/3)*(O16*10^3)^(1/3)</f>
        <v>170.21798817113711</v>
      </c>
      <c r="X16" s="112">
        <f>32*H16*10^-3</f>
        <v>0.11939548926983709</v>
      </c>
      <c r="Y16" s="38" t="s">
        <v>89</v>
      </c>
      <c r="Z16" s="106">
        <f t="shared" ref="Z16:AA16" si="17">R16</f>
        <v>-18.5</v>
      </c>
      <c r="AA16" s="107">
        <f t="shared" si="17"/>
        <v>-2</v>
      </c>
      <c r="AB16" s="72">
        <v>1.6E-2</v>
      </c>
      <c r="AC16" s="73">
        <v>10</v>
      </c>
      <c r="AD16" s="113">
        <v>1</v>
      </c>
      <c r="AE16" s="103">
        <f>P16*AB16*AD16/0.01</f>
        <v>4155.6704732456528</v>
      </c>
      <c r="AF16" s="67">
        <f>IF(AE16&gt;2000,U16*AD16^(0.8)/AB16^(0.2),"Ej turb.")</f>
        <v>1618.7242433618167</v>
      </c>
      <c r="AG16" s="68" t="str">
        <f>IF(AE16&lt;3000,W16*(AD16/(AB16*AC16))^(1/3),"Ej lam.")</f>
        <v>Ej lam.</v>
      </c>
      <c r="AH16" s="38" t="s">
        <v>89</v>
      </c>
      <c r="AI16" s="75">
        <f t="shared" ref="AI16:AJ16" si="18">Z16</f>
        <v>-18.5</v>
      </c>
      <c r="AJ16" s="62">
        <f t="shared" si="18"/>
        <v>-2</v>
      </c>
      <c r="AK16" s="72">
        <v>1.6E-2</v>
      </c>
      <c r="AL16" s="114">
        <v>10</v>
      </c>
      <c r="AM16" s="113">
        <v>1</v>
      </c>
      <c r="AN16" s="69">
        <f>P16*AK16*AM16/0.01</f>
        <v>4155.6704732456528</v>
      </c>
      <c r="AO16" s="67">
        <f>IF(AN16&gt;2000,V16*AM16^(1.8)*AL16/AK16^(1.2),"Ej turb.")</f>
        <v>10526.85607780514</v>
      </c>
      <c r="AP16" s="68" t="str">
        <f>IF(AN16&lt;3000,X16*AM16*AL16/AK16^2,"Ej lam.")</f>
        <v>Ej lam.</v>
      </c>
      <c r="AQ16" s="38" t="s">
        <v>89</v>
      </c>
      <c r="AR16" s="75">
        <f t="shared" ref="AR16:AS16" si="19">AI16</f>
        <v>-18.5</v>
      </c>
      <c r="AS16" s="62">
        <f t="shared" si="19"/>
        <v>-2</v>
      </c>
      <c r="AT16" s="72">
        <v>0.01</v>
      </c>
      <c r="AU16" s="114">
        <v>2</v>
      </c>
      <c r="AV16" s="113">
        <v>1</v>
      </c>
      <c r="AW16" s="69">
        <f>P16*AT16*AV16/0.01</f>
        <v>2597.294045778533</v>
      </c>
      <c r="AX16" s="67">
        <f>IF(AW16&gt;2000,V16*AV16^(1.8)*AU16/AT16^(1.2),"Ej turb.")</f>
        <v>3700.6043942844531</v>
      </c>
      <c r="AY16" s="68">
        <f>IF(AW16&lt;3000,X16*AV16*AU16/AT16^2,"Ej lam.")</f>
        <v>2387.9097853967419</v>
      </c>
      <c r="AZ16" s="3"/>
    </row>
    <row r="17" spans="1:52" ht="12" customHeight="1">
      <c r="A17" s="44" t="s">
        <v>80</v>
      </c>
      <c r="B17" s="45" t="s">
        <v>90</v>
      </c>
      <c r="C17" s="45" t="s">
        <v>82</v>
      </c>
      <c r="D17" s="48"/>
      <c r="E17" s="47"/>
      <c r="F17" s="48"/>
      <c r="G17" s="47"/>
      <c r="H17" s="49"/>
      <c r="I17" s="44" t="s">
        <v>80</v>
      </c>
      <c r="J17" s="50" t="s">
        <v>90</v>
      </c>
      <c r="K17" s="51" t="s">
        <v>82</v>
      </c>
      <c r="L17" s="81"/>
      <c r="M17" s="78"/>
      <c r="N17" s="47"/>
      <c r="O17" s="47"/>
      <c r="P17" s="49"/>
      <c r="Q17" s="44" t="s">
        <v>80</v>
      </c>
      <c r="R17" s="50" t="s">
        <v>90</v>
      </c>
      <c r="S17" s="51" t="s">
        <v>82</v>
      </c>
      <c r="T17" s="47"/>
      <c r="U17" s="48"/>
      <c r="V17" s="47"/>
      <c r="W17" s="47"/>
      <c r="X17" s="52"/>
      <c r="Y17" s="44" t="s">
        <v>80</v>
      </c>
      <c r="Z17" s="50" t="s">
        <v>90</v>
      </c>
      <c r="AA17" s="51" t="s">
        <v>82</v>
      </c>
      <c r="AB17" s="79"/>
      <c r="AC17" s="46"/>
      <c r="AD17" s="79"/>
      <c r="AE17" s="80"/>
      <c r="AF17" s="81"/>
      <c r="AG17" s="82"/>
      <c r="AH17" s="44" t="s">
        <v>80</v>
      </c>
      <c r="AI17" s="50" t="s">
        <v>90</v>
      </c>
      <c r="AJ17" s="51" t="s">
        <v>82</v>
      </c>
      <c r="AK17" s="79"/>
      <c r="AL17" s="83"/>
      <c r="AM17" s="79"/>
      <c r="AN17" s="48"/>
      <c r="AO17" s="47"/>
      <c r="AP17" s="49"/>
      <c r="AQ17" s="44" t="s">
        <v>80</v>
      </c>
      <c r="AR17" s="50" t="s">
        <v>90</v>
      </c>
      <c r="AS17" s="51" t="s">
        <v>82</v>
      </c>
      <c r="AT17" s="79"/>
      <c r="AU17" s="83"/>
      <c r="AV17" s="79"/>
      <c r="AW17" s="48"/>
      <c r="AX17" s="47"/>
      <c r="AY17" s="49"/>
      <c r="AZ17" s="3"/>
    </row>
    <row r="18" spans="1:52" ht="15" customHeight="1">
      <c r="A18" s="55" t="s">
        <v>91</v>
      </c>
      <c r="B18" s="89">
        <v>-18.5</v>
      </c>
      <c r="C18" s="89">
        <v>-2</v>
      </c>
      <c r="D18" s="86">
        <f>D150+D151*(C18-D170)+D152*(C18-D170)^2+D153*(C18-D170)^3+D154*(B18-D169)+D155*(B18-D169)*(C18-D170)+D156*(B18-D169)*(C18-D170)^2+D157*(B18-D169)*(C18-D170)^3+D158*(B18-D169)^2+D159*(B18-D169)^2*(C18-D170)+D160*(B18-D169)^2*(C18-D170)^2+D161*(B18-D169)^2*(C18-D170)^3+D162*(B18-D169)^3+D163*(B18-D169)^3*(C18-D170)+D164*(B18-D169)^3*(C18-D170)^2+D165*(B18-D169)^4+D166*(B18-D169)^4*(C18-D170)+D167*(B18-D169)^5</f>
        <v>44.296791117091807</v>
      </c>
      <c r="E18" s="67">
        <f>E150+E151*(C18-E170)+E152*(C18-E170)^2+E153*(C18-E170)^3+E154*(B18-E169)+E155*(B18-E169)*(C18-E170)+E156*(B18-E169)*(C18-E170)^2+E157*(B18-E169)*(C18-E170)^3+E158*(B18-E169)^2+E159*(B18-E169)^2*(C18-E170)+E160*(B18-E169)^2*(C18-E170)^2+E161*(B18-E169)^2*(C18-E170)^3+E162*(B18-E169)^3+E163*(B18-E169)^3*(C18-E170)+E164*(B18-E169)^3*(C18-E170)^2+E165*(B18-E169)^4+E166*(B18-E169)^4*(C18-E170)+E167*(B18-E169)^5</f>
        <v>1120.6725765231508</v>
      </c>
      <c r="F18" s="69">
        <f>F150+F151*(C18-F170)+F152*(C18-F170)^2+F153*(C18-F170)^3+F154*(B18-F169)+F155*(B18-F169)*(C18-F170)+F156*(B18-F169)*(C18-F170)^2+F157*(B18-F169)*(C18-F170)^3+F158*(B18-F169)^2+F159*(B18-F169)^2*(C18-F170)+F160*(B18-F169)^2*(C18-F170)^2+F161*(B18-F169)^2*(C18-F170)^3+F162*(B18-F169)^3+F163*(B18-F169)^3*(C18-F170)+F164*(B18-F169)^3*(C18-F170)^2+F165*(B18-F169)^4+F166*(B18-F169)^4*(C18-F170)+F167*(B18-F169)^5</f>
        <v>3239.3284815662851</v>
      </c>
      <c r="G18" s="87">
        <f>G150+G151*(C18-G170)+G152*(C18-G170)^2+G153*(C18-G170)^3+G154*(B18-G169)+G155*(B18-G169)*(C18-G170)+G156*(B18-G169)*(C18-G170)^2+G157*(B18-G169)*(C18-G170)^3+G158*(B18-G169)^2+G159*(B18-G169)^2*(C18-G170)+G160*(B18-G169)^2*(C18-G170)^2+G161*(B18-G169)^2*(C18-G170)^3+G162*(B18-G169)^3+G163*(B18-G169)^3*(C18-G170)+G164*(B18-G169)^3*(C18-G170)^2+G165*(B18-G169)^4+G166*(B18-G169)^4*(C18-G170)+G167*(B18-G169)^5</f>
        <v>0.4179337956095871</v>
      </c>
      <c r="H18" s="88">
        <f>EXP(H150+H151*(C18-H170)+H152*(C18-H170)^2+H153*(C18-H170)^3+H154*(B18-H169)+H155*(B18-H169)*(C18-H170)+H156*(B18-H169)*(C18-H170)^2+H157*(B18-H169)*(C18-H170)^3+H158*(B18-H169)^2+H159*(B18-H169)^2*(C18-H170)+H160*(B18-H169)^2*(C18-H170)^2+H161*(B18-H169)^2*(C18-H170)^3+H162*(B18-H169)^3+H163*(B18-H169)^3*(C18-H170)+H164*(B18-H169)^3*(C18-H170)^2+H165*(B18-H169)^4+H166*(B18-H169)^4*(C18-H170)+H167*(B18-H169)^5)</f>
        <v>11.077332770787205</v>
      </c>
      <c r="I18" s="55" t="s">
        <v>91</v>
      </c>
      <c r="J18" s="62">
        <f t="shared" ref="J18:L18" si="20">B18</f>
        <v>-18.5</v>
      </c>
      <c r="K18" s="63">
        <f t="shared" si="20"/>
        <v>-2</v>
      </c>
      <c r="L18" s="66">
        <f t="shared" si="20"/>
        <v>44.296791117091807</v>
      </c>
      <c r="M18" s="65">
        <f>1000*H18/E18</f>
        <v>9.8845398761824423</v>
      </c>
      <c r="N18" s="66">
        <f>0.001*H18*F18/G18</f>
        <v>85.858382167588061</v>
      </c>
      <c r="O18" s="67">
        <f>E18*F18*0.001</f>
        <v>3630.2265956417145</v>
      </c>
      <c r="P18" s="68">
        <f>0.01/M18*10^6</f>
        <v>1011.6808799664786</v>
      </c>
      <c r="Q18" s="55" t="s">
        <v>91</v>
      </c>
      <c r="R18" s="62">
        <f t="shared" ref="R18:S18" si="21">J18</f>
        <v>-18.5</v>
      </c>
      <c r="S18" s="63">
        <f t="shared" si="21"/>
        <v>-2</v>
      </c>
      <c r="T18" s="66">
        <f>D18</f>
        <v>44.296791117091807</v>
      </c>
      <c r="U18" s="69">
        <f>0.023*G18^(2/3)*(O18*10^3)^(1/3)*(M18*10^-6)^((1/3)-0.8)</f>
        <v>428.02032708099586</v>
      </c>
      <c r="V18" s="70">
        <f>0.092*E18*(M18*10^-6)^0.2</f>
        <v>10.286268668667947</v>
      </c>
      <c r="W18" s="67">
        <f>1.86*G18^(2/3)*(O18*10^3)^(1/3)</f>
        <v>159.79475359071006</v>
      </c>
      <c r="X18" s="71">
        <f>32*H18*10^-3</f>
        <v>0.35447464866519057</v>
      </c>
      <c r="Y18" s="55" t="s">
        <v>91</v>
      </c>
      <c r="Z18" s="62">
        <f t="shared" ref="Z18:AA18" si="22">R18</f>
        <v>-18.5</v>
      </c>
      <c r="AA18" s="63">
        <f t="shared" si="22"/>
        <v>-2</v>
      </c>
      <c r="AB18" s="72">
        <v>1.6E-2</v>
      </c>
      <c r="AC18" s="73">
        <v>10</v>
      </c>
      <c r="AD18" s="74">
        <v>1</v>
      </c>
      <c r="AE18" s="69">
        <f>P18*AB18*AD18/0.01</f>
        <v>1618.6894079463659</v>
      </c>
      <c r="AF18" s="67" t="str">
        <f>IF(AE18&gt;2000,U18*AD18^(0.8)/AB18^(0.2),"Ej turb.")</f>
        <v>Ej turb.</v>
      </c>
      <c r="AG18" s="68">
        <f>IF(AE18&lt;3000,W18*(AD18/(AB18*AC18))^(1/3),"Ej lam.")</f>
        <v>294.34445277282742</v>
      </c>
      <c r="AH18" s="55" t="s">
        <v>91</v>
      </c>
      <c r="AI18" s="75">
        <f t="shared" ref="AI18:AJ18" si="23">Z18</f>
        <v>-18.5</v>
      </c>
      <c r="AJ18" s="62">
        <f t="shared" si="23"/>
        <v>-2</v>
      </c>
      <c r="AK18" s="72">
        <v>1.6E-2</v>
      </c>
      <c r="AL18" s="76">
        <v>10</v>
      </c>
      <c r="AM18" s="74">
        <v>1</v>
      </c>
      <c r="AN18" s="69">
        <f>P18*AK18*AM18/0.01</f>
        <v>1618.6894079463659</v>
      </c>
      <c r="AO18" s="67" t="str">
        <f>IF(AN18&gt;2000,V18*AM18^(1.8)*AL18/AK18^(1.2),"Ej turb.")</f>
        <v>Ej turb.</v>
      </c>
      <c r="AP18" s="68">
        <f>IF(AN18&lt;3000,X18*AM18*AL18/AK18^2,"Ej lam.")</f>
        <v>13846.665963484007</v>
      </c>
      <c r="AQ18" s="55" t="s">
        <v>91</v>
      </c>
      <c r="AR18" s="75">
        <f t="shared" ref="AR18:AS18" si="24">AI18</f>
        <v>-18.5</v>
      </c>
      <c r="AS18" s="62">
        <f t="shared" si="24"/>
        <v>-2</v>
      </c>
      <c r="AT18" s="72">
        <v>0.01</v>
      </c>
      <c r="AU18" s="76">
        <v>2</v>
      </c>
      <c r="AV18" s="74">
        <v>1</v>
      </c>
      <c r="AW18" s="69">
        <f>P18*AT18*AV18/0.01</f>
        <v>1011.6808799664786</v>
      </c>
      <c r="AX18" s="67" t="str">
        <f>IF(AW18&gt;2000,V18*AV18^(1.8)*AU18/AT18^(1.2),"Ej turb.")</f>
        <v>Ej turb.</v>
      </c>
      <c r="AY18" s="68">
        <f>IF(AW18&lt;3000,X18*AV18*AU18/AT18^2,"Ej lam.")</f>
        <v>7089.4929733038107</v>
      </c>
      <c r="AZ18" s="3"/>
    </row>
    <row r="19" spans="1:52" ht="12" customHeight="1">
      <c r="A19" s="44" t="s">
        <v>80</v>
      </c>
      <c r="B19" s="90" t="s">
        <v>92</v>
      </c>
      <c r="C19" s="90" t="s">
        <v>86</v>
      </c>
      <c r="D19" s="3"/>
      <c r="E19" s="91"/>
      <c r="F19" s="3"/>
      <c r="G19" s="91"/>
      <c r="H19" s="92"/>
      <c r="I19" s="44" t="s">
        <v>80</v>
      </c>
      <c r="J19" s="93" t="s">
        <v>92</v>
      </c>
      <c r="K19" s="8" t="s">
        <v>86</v>
      </c>
      <c r="L19" s="98"/>
      <c r="M19" s="94"/>
      <c r="N19" s="91"/>
      <c r="O19" s="91"/>
      <c r="P19" s="92"/>
      <c r="Q19" s="44" t="s">
        <v>80</v>
      </c>
      <c r="R19" s="93" t="s">
        <v>92</v>
      </c>
      <c r="S19" s="8" t="s">
        <v>86</v>
      </c>
      <c r="T19" s="91"/>
      <c r="U19" s="3"/>
      <c r="V19" s="91"/>
      <c r="W19" s="91"/>
      <c r="X19" s="95"/>
      <c r="Y19" s="44" t="s">
        <v>80</v>
      </c>
      <c r="Z19" s="93" t="s">
        <v>92</v>
      </c>
      <c r="AA19" s="8" t="s">
        <v>86</v>
      </c>
      <c r="AB19" s="96"/>
      <c r="AC19" s="46"/>
      <c r="AD19" s="96"/>
      <c r="AE19" s="97"/>
      <c r="AF19" s="98"/>
      <c r="AG19" s="99"/>
      <c r="AH19" s="44" t="s">
        <v>80</v>
      </c>
      <c r="AI19" s="50" t="s">
        <v>92</v>
      </c>
      <c r="AJ19" s="8" t="s">
        <v>86</v>
      </c>
      <c r="AK19" s="79"/>
      <c r="AL19" s="100"/>
      <c r="AM19" s="96"/>
      <c r="AN19" s="48"/>
      <c r="AO19" s="47"/>
      <c r="AP19" s="49"/>
      <c r="AQ19" s="44" t="s">
        <v>80</v>
      </c>
      <c r="AR19" s="50" t="s">
        <v>92</v>
      </c>
      <c r="AS19" s="8" t="s">
        <v>86</v>
      </c>
      <c r="AT19" s="79"/>
      <c r="AU19" s="100"/>
      <c r="AV19" s="96"/>
      <c r="AW19" s="48"/>
      <c r="AX19" s="47"/>
      <c r="AY19" s="49"/>
      <c r="AZ19" s="3"/>
    </row>
    <row r="20" spans="1:52" ht="15" customHeight="1">
      <c r="A20" s="38" t="s">
        <v>93</v>
      </c>
      <c r="B20" s="85">
        <v>-18.5</v>
      </c>
      <c r="C20" s="85">
        <v>-2</v>
      </c>
      <c r="D20" s="101">
        <f>D175+D176*(C20-D195)+D177*(C20-D195)^2+D178*(C20-D195)^3+D179*(B20-D194)+D180*(B20-D194)*(C20-D195)+D181*(B20-D194)*(C20-D195)^2+D182*(B20-D194)*(C20-D195)^3+D183*(B20-D194)^2+D184*(B20-D194)^2*(C20-D195)+D185*(B20-D194)^2*(C20-D195)^2+D186*(B20-D194)^2*(C20-D195)^3+D187*(B20-D194)^3+D188*(B20-D194)^3*(C20-D195)+D189*(B20-D194)^3*(C20-D195)^2+D190*(B20-D194)^4+D191*(B20-D194)^4*(C20-D195)+D192*(B20-D194)^5</f>
        <v>12.706259011395048</v>
      </c>
      <c r="E20" s="102">
        <f>E175+E176*(C20-E195)+E177*(C20-E195)^2+E178*(C20-E195)^3+E179*(B20-E194)+E180*(B20-E194)*(C20-E195)+E181*(B20-E194)*(C20-E195)^2+E182*(B20-E194)*(C20-E195)^3+E183*(B20-E194)^2+E184*(B20-E194)^2*(C20-E195)+E185*(B20-E194)^2*(C20-E195)^2+E186*(B20-E194)^2*(C20-E195)^3+E187*(B20-E194)^3+E188*(B20-E194)^3*(C20-E195)+E189*(B20-E194)^3*(C20-E195)^2+E190*(B20-E194)^4+E191*(B20-E194)^4*(C20-E195)+E192*(B20-E194)^5</f>
        <v>954.30956248360042</v>
      </c>
      <c r="F20" s="103">
        <f>F175+F176*(C20-F195)+F177*(C20-F195)^2+F178*(C20-F195)^3+F179*(B20-F194)+F180*(B20-F194)*(C20-F195)+F181*(B20-F194)*(C20-F195)^2+F182*(B20-F194)*(C20-F195)^3+F183*(B20-F194)^2+F184*(B20-F194)^2*(C20-F195)+F185*(B20-F194)^2*(C20-F195)^2+F186*(B20-F194)^2*(C20-F195)^3+F187*(B20-F194)^3+F188*(B20-F194)^3*(C20-F195)+F189*(B20-F194)^3*(C20-F195)^2+F190*(B20-F194)^4+F191*(B20-F194)^4*(C20-F195)+F192*(B20-F194)^5</f>
        <v>4225.8531418445855</v>
      </c>
      <c r="G20" s="104">
        <f>G175+G176*(C20-G195)+G177*(C20-G195)^2+G178*(C20-G195)^3+G179*(B20-G194)+G180*(B20-G194)*(C20-G195)+G181*(B20-G194)*(C20-G195)^2+G182*(B20-G194)*(C20-G195)^3+G183*(B20-G194)^2+G184*(B20-G194)^2*(C20-G195)+G185*(B20-G194)^2*(C20-G195)^2+G186*(B20-G194)^2*(C20-G195)^3+G187*(B20-G194)^3+G188*(B20-G194)^3*(C20-G195)+G189*(B20-G194)^3*(C20-G195)^2+G190*(B20-G194)^4+G191*(B20-G194)^4*(C20-G195)+G192*(B20-G194)^5</f>
        <v>0.47656033684077237</v>
      </c>
      <c r="H20" s="105">
        <f>EXP(H175+H176*(C20-H195)+H177*(C20-H195)^2+H178*(C20-H195)^3+H179*(B20-H194)+H180*(B20-H194)*(C20-H195)+H181*(B20-H194)*(C20-H195)^2+H182*(B20-H194)*(C20-H195)^3+H183*(B20-H194)^2+H184*(B20-H194)^2*(C20-H195)+H185*(B20-H194)^2*(C20-H195)^2+H186*(B20-H194)^2*(C20-H195)^3+H187*(B20-H194)^3+H188*(B20-H194)^3*(C20-H195)+H189*(B20-H194)^3*(C20-H195)^2+H190*(B20-H194)^4+H191*(B20-H194)^4*(C20-H195)+H192*(B20-H194)^5)</f>
        <v>2.0917437047543572</v>
      </c>
      <c r="I20" s="38" t="s">
        <v>93</v>
      </c>
      <c r="J20" s="106">
        <f t="shared" ref="J20:L20" si="25">B20</f>
        <v>-18.5</v>
      </c>
      <c r="K20" s="107">
        <f t="shared" si="25"/>
        <v>-2</v>
      </c>
      <c r="L20" s="108">
        <f t="shared" si="25"/>
        <v>12.706259011395048</v>
      </c>
      <c r="M20" s="109">
        <f>1000*H20/E20</f>
        <v>2.1918922192402355</v>
      </c>
      <c r="N20" s="108">
        <f>0.001*H20*F20/G20</f>
        <v>18.548336954074383</v>
      </c>
      <c r="O20" s="102">
        <f>E20*F20*0.001</f>
        <v>4032.7720629136543</v>
      </c>
      <c r="P20" s="110">
        <f>0.01/M20*10^6</f>
        <v>4562.2681225932956</v>
      </c>
      <c r="Q20" s="38" t="s">
        <v>93</v>
      </c>
      <c r="R20" s="106">
        <f t="shared" ref="R20:S20" si="26">J20</f>
        <v>-18.5</v>
      </c>
      <c r="S20" s="107">
        <f t="shared" si="26"/>
        <v>-2</v>
      </c>
      <c r="T20" s="115">
        <f>D20</f>
        <v>12.706259011395048</v>
      </c>
      <c r="U20" s="103">
        <f>0.023*G20^(2/3)*(O20*10^3)^(1/3)*(M20*10^-6)^((1/3)-0.8)</f>
        <v>977.14429254285801</v>
      </c>
      <c r="V20" s="111">
        <f>0.092*E20*(M20*10^-6)^0.2</f>
        <v>6.4809838907334125</v>
      </c>
      <c r="W20" s="102">
        <f>1.86*G20^(2/3)*(O20*10^3)^(1/3)</f>
        <v>180.63119934578657</v>
      </c>
      <c r="X20" s="112">
        <f>32*H20*10^-3</f>
        <v>6.6935798552139436E-2</v>
      </c>
      <c r="Y20" s="38" t="s">
        <v>93</v>
      </c>
      <c r="Z20" s="106">
        <f t="shared" ref="Z20:AA20" si="27">R20</f>
        <v>-18.5</v>
      </c>
      <c r="AA20" s="107">
        <f t="shared" si="27"/>
        <v>-2</v>
      </c>
      <c r="AB20" s="72">
        <v>1.6E-2</v>
      </c>
      <c r="AC20" s="73">
        <v>10</v>
      </c>
      <c r="AD20" s="113">
        <v>1</v>
      </c>
      <c r="AE20" s="103">
        <f>P20*AB20*AD20/0.01</f>
        <v>7299.628996149273</v>
      </c>
      <c r="AF20" s="67">
        <f>IF(AE20&gt;2000,U20*AD20^(0.8)/AB20^(0.2),"Ej turb.")</f>
        <v>2234.2651072090116</v>
      </c>
      <c r="AG20" s="68" t="str">
        <f>IF(AE20&lt;3000,W20*(AD20/(AB20*AC20))^(1/3),"Ej lam.")</f>
        <v>Ej lam.</v>
      </c>
      <c r="AH20" s="38" t="s">
        <v>93</v>
      </c>
      <c r="AI20" s="75">
        <f t="shared" ref="AI20:AJ20" si="28">Z20</f>
        <v>-18.5</v>
      </c>
      <c r="AJ20" s="62">
        <f t="shared" si="28"/>
        <v>-2</v>
      </c>
      <c r="AK20" s="72">
        <v>1.6E-2</v>
      </c>
      <c r="AL20" s="114">
        <v>10</v>
      </c>
      <c r="AM20" s="113">
        <v>1</v>
      </c>
      <c r="AN20" s="69">
        <f>P20*AK20*AM20/0.01</f>
        <v>7299.628996149273</v>
      </c>
      <c r="AO20" s="67">
        <f>IF(AN20&gt;2000,V20*AM20^(1.8)*AL20/AK20^(1.2),"Ej turb.")</f>
        <v>9261.8333584125266</v>
      </c>
      <c r="AP20" s="68" t="str">
        <f>IF(AN20&lt;3000,X20*AM20*AL20/AK20^2,"Ej lam.")</f>
        <v>Ej lam.</v>
      </c>
      <c r="AQ20" s="38" t="s">
        <v>93</v>
      </c>
      <c r="AR20" s="75">
        <f t="shared" ref="AR20:AS20" si="29">AI20</f>
        <v>-18.5</v>
      </c>
      <c r="AS20" s="62">
        <f t="shared" si="29"/>
        <v>-2</v>
      </c>
      <c r="AT20" s="72">
        <v>0.01</v>
      </c>
      <c r="AU20" s="114">
        <v>2</v>
      </c>
      <c r="AV20" s="113">
        <v>1</v>
      </c>
      <c r="AW20" s="69">
        <f>P20*AT20*AV20/0.01</f>
        <v>4562.2681225932956</v>
      </c>
      <c r="AX20" s="67">
        <f>IF(AW20&gt;2000,V20*AV20^(1.8)*AU20/AT20^(1.2),"Ej turb.")</f>
        <v>3255.8990995930831</v>
      </c>
      <c r="AY20" s="68" t="str">
        <f>IF(AW20&lt;3000,X20*AV20*AU20/AT20^2,"Ej lam.")</f>
        <v>Ej lam.</v>
      </c>
      <c r="AZ20" s="3"/>
    </row>
    <row r="21" spans="1:52" ht="12" customHeight="1">
      <c r="A21" s="44" t="s">
        <v>80</v>
      </c>
      <c r="B21" s="45" t="s">
        <v>94</v>
      </c>
      <c r="C21" s="45" t="s">
        <v>95</v>
      </c>
      <c r="D21" s="48"/>
      <c r="E21" s="47"/>
      <c r="F21" s="48"/>
      <c r="G21" s="47"/>
      <c r="H21" s="49"/>
      <c r="I21" s="44" t="s">
        <v>80</v>
      </c>
      <c r="J21" s="50" t="s">
        <v>94</v>
      </c>
      <c r="K21" s="51" t="s">
        <v>95</v>
      </c>
      <c r="L21" s="81"/>
      <c r="M21" s="78"/>
      <c r="N21" s="47"/>
      <c r="O21" s="47"/>
      <c r="P21" s="49"/>
      <c r="Q21" s="44" t="s">
        <v>80</v>
      </c>
      <c r="R21" s="50" t="s">
        <v>94</v>
      </c>
      <c r="S21" s="51" t="s">
        <v>95</v>
      </c>
      <c r="T21" s="47"/>
      <c r="U21" s="48"/>
      <c r="V21" s="47"/>
      <c r="W21" s="47"/>
      <c r="X21" s="52"/>
      <c r="Y21" s="44" t="s">
        <v>80</v>
      </c>
      <c r="Z21" s="50" t="s">
        <v>94</v>
      </c>
      <c r="AA21" s="51" t="s">
        <v>95</v>
      </c>
      <c r="AB21" s="79"/>
      <c r="AC21" s="46"/>
      <c r="AD21" s="79"/>
      <c r="AE21" s="80"/>
      <c r="AF21" s="81"/>
      <c r="AG21" s="82"/>
      <c r="AH21" s="44" t="s">
        <v>80</v>
      </c>
      <c r="AI21" s="50" t="s">
        <v>94</v>
      </c>
      <c r="AJ21" s="51" t="s">
        <v>95</v>
      </c>
      <c r="AK21" s="79"/>
      <c r="AL21" s="83"/>
      <c r="AM21" s="79"/>
      <c r="AN21" s="48"/>
      <c r="AO21" s="47"/>
      <c r="AP21" s="49"/>
      <c r="AQ21" s="44" t="s">
        <v>80</v>
      </c>
      <c r="AR21" s="50" t="s">
        <v>94</v>
      </c>
      <c r="AS21" s="51" t="s">
        <v>95</v>
      </c>
      <c r="AT21" s="79"/>
      <c r="AU21" s="83"/>
      <c r="AV21" s="79"/>
      <c r="AW21" s="48"/>
      <c r="AX21" s="47"/>
      <c r="AY21" s="49"/>
      <c r="AZ21" s="3"/>
    </row>
    <row r="22" spans="1:52" ht="15" customHeight="1">
      <c r="A22" s="55" t="s">
        <v>96</v>
      </c>
      <c r="B22" s="89">
        <v>-18.5</v>
      </c>
      <c r="C22" s="89">
        <v>-2</v>
      </c>
      <c r="D22" s="86">
        <f>D200+D201*(C22-D220)+D202*(C22-D220)^2+D203*(C22-D220)^3+D204*(B22-D219)+D205*(B22-D219)*(C22-D220)+D206*(B22-D219)*(C22-D220)^2+D207*(B22-D219)*(C22-D220)^3+D208*(B22-D219)^2+D209*(B22-D219)^2*(C22-D220)+D210*(B22-D219)^2*(C22-D220)^2+D211*(B22-D219)^2*(C22-D220)^3+D212*(B22-D219)^3+D213*(B22-D219)^3*(C22-D220)+D214*(B22-D219)^3*(C22-D220)^2+D215*(B22-D219)^4+D216*(B22-D219)^4*(C22-D220)+D217*(B22-D219)^5</f>
        <v>29.888137156963872</v>
      </c>
      <c r="E22" s="67">
        <f>E200+E201*(C22-E220)+E202*(C22-E220)^2+E203*(C22-E220)^3+E204*(B22-E219)+E205*(B22-E219)*(C22-E220)+E206*(B22-E219)*(C22-E220)^2+E207*(B22-E219)*(C22-E220)^3+E208*(B22-E219)^2+E209*(B22-E219)^2*(C22-E220)+E210*(B22-E219)^2*(C22-E220)^2+E211*(B22-E219)^2*(C22-E220)^3+E212*(B22-E219)^3+E213*(B22-E219)^3*(C22-E220)+E214*(B22-E219)^3*(C22-E220)^2+E215*(B22-E219)^4+E216*(B22-E219)^4*(C22-E220)+E217*(B22-E219)^5</f>
        <v>1307.2688742472546</v>
      </c>
      <c r="F22" s="69">
        <f>F200+F201*(C22-F220)+F202*(C22-F220)^2+F203*(C22-F220)^3+F204*(B22-F219)+F205*(B22-F219)*(C22-F220)+F206*(B22-F219)*(C22-F220)^2+F207*(B22-F219)*(C22-F220)^3+F208*(B22-F219)^2+F209*(B22-F219)^2*(C22-F220)+F210*(B22-F219)^2*(C22-F220)^2+F211*(B22-F219)^2*(C22-F220)^3+F212*(B22-F219)^3+F213*(B22-F219)^3*(C22-F220)+F214*(B22-F219)^3*(C22-F220)^2+F215*(B22-F219)^4+F216*(B22-F219)^4*(C22-F220)+F217*(B22-F219)^5</f>
        <v>2931.2434300158711</v>
      </c>
      <c r="G22" s="87">
        <f>G200+G201*(C22-G220)+G202*(C22-G220)^2+G203*(C22-G220)^3+G204*(B22-G219)+G205*(B22-G219)*(C22-G220)+G206*(B22-G219)*(C22-G220)^2+G207*(B22-G219)*(C22-G220)^3+G208*(B22-G219)^2+G209*(B22-G219)^2*(C22-G220)+G210*(B22-G219)^2*(C22-G220)^2+G211*(B22-G219)^2*(C22-G220)^3+G212*(B22-G219)^3+G213*(B22-G219)^3*(C22-G220)+G214*(B22-G219)^3*(C22-G220)^2+G215*(B22-G219)^4+G216*(B22-G219)^4*(C22-G220)+G217*(B22-G219)^5</f>
        <v>0.53269074386396498</v>
      </c>
      <c r="H22" s="88">
        <f>EXP(H200+H201*(C22-H220)+H202*(C22-H220)^2+H203*(C22-H220)^3+H204*(B22-H219)+H205*(B22-H219)*(C22-H220)+H206*(B22-H219)*(C22-H220)^2+H207*(B22-H219)*(C22-H220)^3+H208*(B22-H219)^2+H209*(B22-H219)^2*(C22-H220)+H210*(B22-H219)^2*(C22-H220)^2+H211*(B22-H219)^2*(C22-H220)^3+H212*(B22-H219)^3+H213*(B22-H219)^3*(C22-H220)+H214*(B22-H219)^3*(C22-H220)^2+H215*(B22-H219)^4+H216*(B22-H219)^4*(C22-H220)+H217*(B22-H219)^5)</f>
        <v>4.5477629769799801</v>
      </c>
      <c r="I22" s="55" t="s">
        <v>96</v>
      </c>
      <c r="J22" s="62">
        <f t="shared" ref="J22:L22" si="30">B22</f>
        <v>-18.5</v>
      </c>
      <c r="K22" s="63">
        <f t="shared" si="30"/>
        <v>-2</v>
      </c>
      <c r="L22" s="66">
        <f t="shared" si="30"/>
        <v>29.888137156963872</v>
      </c>
      <c r="M22" s="65">
        <f>1000*H22/E22</f>
        <v>3.4788275515231337</v>
      </c>
      <c r="N22" s="66">
        <f>0.001*H22*F22/G22</f>
        <v>25.025027187155828</v>
      </c>
      <c r="O22" s="67">
        <f>E22*F22*0.001</f>
        <v>3831.923298901509</v>
      </c>
      <c r="P22" s="68">
        <f>0.01/M22*10^6</f>
        <v>2874.5316782436385</v>
      </c>
      <c r="Q22" s="55" t="s">
        <v>96</v>
      </c>
      <c r="R22" s="62">
        <f t="shared" ref="R22:S22" si="31">J22</f>
        <v>-18.5</v>
      </c>
      <c r="S22" s="63">
        <f t="shared" si="31"/>
        <v>-2</v>
      </c>
      <c r="T22" s="66">
        <f>D22</f>
        <v>29.888137156963872</v>
      </c>
      <c r="U22" s="69">
        <f>0.023*G22^(2/3)*(O22*10^3)^(1/3)*(M22*10^-6)^((1/3)-0.8)</f>
        <v>834.02970413187791</v>
      </c>
      <c r="V22" s="70">
        <f>0.092*E22*(M22*10^-6)^0.2</f>
        <v>9.7373174399460005</v>
      </c>
      <c r="W22" s="67">
        <f>1.86*G22^(2/3)*(O22*10^3)^(1/3)</f>
        <v>191.26491583669912</v>
      </c>
      <c r="X22" s="71">
        <f>32*H22*10^-3</f>
        <v>0.14552841526335936</v>
      </c>
      <c r="Y22" s="55" t="s">
        <v>96</v>
      </c>
      <c r="Z22" s="62">
        <f t="shared" ref="Z22:AA22" si="32">R22</f>
        <v>-18.5</v>
      </c>
      <c r="AA22" s="63">
        <f t="shared" si="32"/>
        <v>-2</v>
      </c>
      <c r="AB22" s="72">
        <v>1.6E-2</v>
      </c>
      <c r="AC22" s="73">
        <v>10</v>
      </c>
      <c r="AD22" s="74">
        <v>1</v>
      </c>
      <c r="AE22" s="69">
        <f>P22*AB22*AD22/0.01</f>
        <v>4599.2506851898215</v>
      </c>
      <c r="AF22" s="67">
        <f>IF(AE22&gt;2000,U22*AD22^(0.8)/AB22^(0.2),"Ej turb.")</f>
        <v>1907.0299857848054</v>
      </c>
      <c r="AG22" s="68" t="str">
        <f>IF(AE22&lt;3000,W22*(AD22/(AB22*AC22))^(1/3),"Ej lam.")</f>
        <v>Ej lam.</v>
      </c>
      <c r="AH22" s="55" t="s">
        <v>96</v>
      </c>
      <c r="AI22" s="75">
        <f t="shared" ref="AI22:AJ22" si="33">Z22</f>
        <v>-18.5</v>
      </c>
      <c r="AJ22" s="62">
        <f t="shared" si="33"/>
        <v>-2</v>
      </c>
      <c r="AK22" s="72">
        <v>1.6E-2</v>
      </c>
      <c r="AL22" s="76">
        <v>10</v>
      </c>
      <c r="AM22" s="74">
        <v>1</v>
      </c>
      <c r="AN22" s="69">
        <f>P22*AK22*AM22/0.01</f>
        <v>4599.2506851898215</v>
      </c>
      <c r="AO22" s="67">
        <f>IF(AN22&gt;2000,V22*AM22^(1.8)*AL22/AK22^(1.2),"Ej turb.")</f>
        <v>13915.388929710516</v>
      </c>
      <c r="AP22" s="68" t="str">
        <f>IF(AN22&lt;3000,X22*AM22*AL22/AK22^2,"Ej lam.")</f>
        <v>Ej lam.</v>
      </c>
      <c r="AQ22" s="55" t="s">
        <v>96</v>
      </c>
      <c r="AR22" s="75">
        <f t="shared" ref="AR22:AS22" si="34">AI22</f>
        <v>-18.5</v>
      </c>
      <c r="AS22" s="62">
        <f t="shared" si="34"/>
        <v>-2</v>
      </c>
      <c r="AT22" s="72">
        <v>0.01</v>
      </c>
      <c r="AU22" s="76">
        <v>2</v>
      </c>
      <c r="AV22" s="74">
        <v>1</v>
      </c>
      <c r="AW22" s="69">
        <f>P22*AT22*AV22/0.01</f>
        <v>2874.5316782436385</v>
      </c>
      <c r="AX22" s="67">
        <f>IF(AW22&gt;2000,V22*AV22^(1.8)*AU22/AT22^(1.2),"Ej turb.")</f>
        <v>4891.8071113403885</v>
      </c>
      <c r="AY22" s="68">
        <f>IF(AW22&lt;3000,X22*AV22*AU22/AT22^2,"Ej lam.")</f>
        <v>2910.568305267187</v>
      </c>
      <c r="AZ22" s="3"/>
    </row>
    <row r="23" spans="1:52" ht="12" customHeight="1">
      <c r="A23" s="44" t="s">
        <v>80</v>
      </c>
      <c r="B23" s="90" t="s">
        <v>84</v>
      </c>
      <c r="C23" s="90" t="s">
        <v>95</v>
      </c>
      <c r="D23" s="3"/>
      <c r="E23" s="91"/>
      <c r="F23" s="3"/>
      <c r="G23" s="91"/>
      <c r="H23" s="92"/>
      <c r="I23" s="44" t="s">
        <v>80</v>
      </c>
      <c r="J23" s="93" t="s">
        <v>84</v>
      </c>
      <c r="K23" s="8" t="s">
        <v>95</v>
      </c>
      <c r="L23" s="98"/>
      <c r="M23" s="94"/>
      <c r="N23" s="91"/>
      <c r="O23" s="91"/>
      <c r="P23" s="92"/>
      <c r="Q23" s="44" t="s">
        <v>80</v>
      </c>
      <c r="R23" s="93" t="s">
        <v>84</v>
      </c>
      <c r="S23" s="8" t="s">
        <v>95</v>
      </c>
      <c r="T23" s="91"/>
      <c r="U23" s="3"/>
      <c r="V23" s="91"/>
      <c r="W23" s="91"/>
      <c r="X23" s="95"/>
      <c r="Y23" s="44" t="s">
        <v>80</v>
      </c>
      <c r="Z23" s="93" t="s">
        <v>84</v>
      </c>
      <c r="AA23" s="8" t="s">
        <v>95</v>
      </c>
      <c r="AB23" s="96"/>
      <c r="AC23" s="46"/>
      <c r="AD23" s="96"/>
      <c r="AE23" s="97"/>
      <c r="AF23" s="98"/>
      <c r="AG23" s="99"/>
      <c r="AH23" s="44" t="s">
        <v>80</v>
      </c>
      <c r="AI23" s="50" t="s">
        <v>84</v>
      </c>
      <c r="AJ23" s="8" t="s">
        <v>95</v>
      </c>
      <c r="AK23" s="79"/>
      <c r="AL23" s="100"/>
      <c r="AM23" s="96"/>
      <c r="AN23" s="48"/>
      <c r="AO23" s="47"/>
      <c r="AP23" s="49"/>
      <c r="AQ23" s="44" t="s">
        <v>80</v>
      </c>
      <c r="AR23" s="50" t="s">
        <v>84</v>
      </c>
      <c r="AS23" s="8" t="s">
        <v>95</v>
      </c>
      <c r="AT23" s="79"/>
      <c r="AU23" s="100"/>
      <c r="AV23" s="96"/>
      <c r="AW23" s="48"/>
      <c r="AX23" s="47"/>
      <c r="AY23" s="49"/>
      <c r="AZ23" s="3"/>
    </row>
    <row r="24" spans="1:52" ht="15" customHeight="1">
      <c r="A24" s="38" t="s">
        <v>97</v>
      </c>
      <c r="B24" s="85">
        <v>-18.5</v>
      </c>
      <c r="C24" s="85">
        <v>-2</v>
      </c>
      <c r="D24" s="101">
        <f>D225+D226*(C24-D245)+D227*(C24-D245)^2+D228*(C24-D245)^3+D229*(B24-D244)+D230*(B24-D244)*(C24-D245)+D231*(B24-D244)*(C24-D245)^2+D232*(B24-D244)*(C24-D245)^3+D233*(B24-D244)^2+D234*(B24-D244)^2*(C24-D245)+D235*(B24-D244)^2*(C24-D245)^2+D236*(B24-D244)^2*(C24-D245)^3+D237*(B24-D244)^3+D238*(B24-D244)^3*(C24-D245)+D239*(B24-D244)^3*(C24-D245)^2+D240*(B24-D244)^4+D241*(B24-D244)^4*(C24-D245)+D242*(B24-D244)^5</f>
        <v>20.127629174072617</v>
      </c>
      <c r="E24" s="102">
        <f>E225+E226*(C24-E245)+E227*(C24-E245)^2+E228*(C24-E245)^3+E229*(B24-E244)+E230*(B24-E244)*(C24-E245)+E231*(B24-E244)*(C24-E245)^2+E232*(B24-E244)*(C24-E245)^3+E233*(B24-E244)^2+E234*(B24-E244)^2*(C24-E245)+E235*(B24-E244)^2*(C24-E245)^2+E236*(B24-E244)^2*(C24-E245)^3+E237*(B24-E244)^3+E238*(B24-E244)^3*(C24-E245)+E239*(B24-E244)^3*(C24-E245)^2+E240*(B24-E244)^4+E241*(B24-E244)^4*(C24-E245)+E242*(B24-E244)^5</f>
        <v>1188.0238341144643</v>
      </c>
      <c r="F24" s="103">
        <f>F225+F226*(C24-F245)+F227*(C24-F245)^2+F228*(C24-F245)^3+F229*(B24-F244)+F230*(B24-F244)*(C24-F245)+F231*(B24-F244)*(C24-F245)^2+F232*(B24-F244)*(C24-F245)^3+F233*(B24-F244)^2+F234*(B24-F244)^2*(C24-F245)+F235*(B24-F244)^2*(C24-F245)^2+F236*(B24-F244)^2*(C24-F245)^3+F237*(B24-F244)^3+F238*(B24-F244)^3*(C24-F245)+F239*(B24-F244)^3*(C24-F245)^2+F240*(B24-F244)^4+F241*(B24-F244)^4*(C24-F245)+F242*(B24-F244)^5</f>
        <v>3045.2973700241996</v>
      </c>
      <c r="G24" s="104">
        <f>G225+G226*(C24-G245)+G227*(C24-G245)^2+G228*(C24-G245)^3+G229*(B24-G244)+G230*(B24-G244)*(C24-G245)+G231*(B24-G244)*(C24-G245)^2+G232*(B24-G244)*(C24-G245)^3+G233*(B24-G244)^2+G234*(B24-G244)^2*(C24-G245)+G235*(B24-G244)^2*(C24-G245)^2+G236*(B24-G244)^2*(C24-G245)^3+G237*(B24-G244)^3+G238*(B24-G244)^3*(C24-G245)+G239*(B24-G244)^3*(C24-G245)^2+G240*(B24-G244)^4+G241*(B24-G244)^4*(C24-G245)+G242*(B24-G244)^5</f>
        <v>0.54187462116768514</v>
      </c>
      <c r="H24" s="105">
        <f>EXP(H225+H226*(C24-H245)+H227*(C24-H245)^2+H228*(C24-H245)^3+H229*(B24-H244)+H230*(B24-H244)*(C24-H245)+H231*(B24-H244)*(C24-H245)^2+H232*(B24-H244)*(C24-H245)^3+H233*(B24-H244)^2+H234*(B24-H244)^2*(C24-H245)+H235*(B24-H244)^2*(C24-H245)^2+H236*(B24-H244)^2*(C24-H245)^3+H237*(B24-H244)^3+H238*(B24-H244)^3*(C24-H245)+H239*(B24-H244)^3*(C24-H245)^2+H240*(B24-H244)^4+H241*(B24-H244)^4*(C24-H245)+H242*(B24-H244)^5)</f>
        <v>3.3823856531378773</v>
      </c>
      <c r="I24" s="38" t="s">
        <v>97</v>
      </c>
      <c r="J24" s="106">
        <f t="shared" ref="J24:L24" si="35">B24</f>
        <v>-18.5</v>
      </c>
      <c r="K24" s="107">
        <f t="shared" si="35"/>
        <v>-2</v>
      </c>
      <c r="L24" s="108">
        <f t="shared" si="35"/>
        <v>20.127629174072617</v>
      </c>
      <c r="M24" s="109">
        <f>1000*H24/E24</f>
        <v>2.8470688516607567</v>
      </c>
      <c r="N24" s="108">
        <f>0.001*H24*F24/G24</f>
        <v>19.008770168479387</v>
      </c>
      <c r="O24" s="102">
        <f>E24*F24*0.001</f>
        <v>3617.8858575548443</v>
      </c>
      <c r="P24" s="110">
        <f>0.01/M24*10^6</f>
        <v>3512.3843226224699</v>
      </c>
      <c r="Q24" s="38" t="s">
        <v>97</v>
      </c>
      <c r="R24" s="106">
        <f t="shared" ref="R24:S24" si="36">J24</f>
        <v>-18.5</v>
      </c>
      <c r="S24" s="107">
        <f t="shared" si="36"/>
        <v>-2</v>
      </c>
      <c r="T24" s="108">
        <f>D24</f>
        <v>20.127629174072617</v>
      </c>
      <c r="U24" s="103">
        <f>0.023*G24^(2/3)*(O24*10^3)^(1/3)*(M24*10^-6)^((1/3)-0.8)</f>
        <v>908.71203066150565</v>
      </c>
      <c r="V24" s="111">
        <f>0.092*E24*(M24*10^-6)^0.2</f>
        <v>8.501441581747649</v>
      </c>
      <c r="W24" s="102">
        <f>1.86*G24^(2/3)*(O24*10^3)^(1/3)</f>
        <v>189.78582496663901</v>
      </c>
      <c r="X24" s="112">
        <f>32*H24*10^-3</f>
        <v>0.10823634090041208</v>
      </c>
      <c r="Y24" s="38" t="s">
        <v>97</v>
      </c>
      <c r="Z24" s="106">
        <f t="shared" ref="Z24:AA24" si="37">R24</f>
        <v>-18.5</v>
      </c>
      <c r="AA24" s="107">
        <f t="shared" si="37"/>
        <v>-2</v>
      </c>
      <c r="AB24" s="72">
        <v>1.6E-2</v>
      </c>
      <c r="AC24" s="73">
        <v>10</v>
      </c>
      <c r="AD24" s="113">
        <v>1</v>
      </c>
      <c r="AE24" s="103">
        <f>P24*AB24*AD24/0.01</f>
        <v>5619.8149161959518</v>
      </c>
      <c r="AF24" s="67">
        <f>IF(AE24&gt;2000,U24*AD24^(0.8)/AB24^(0.2),"Ej turb.")</f>
        <v>2077.79301184323</v>
      </c>
      <c r="AG24" s="68" t="str">
        <f>IF(AE24&lt;3000,W24*(AD24/(AB24*AC24))^(1/3),"Ej lam.")</f>
        <v>Ej lam.</v>
      </c>
      <c r="AH24" s="38" t="s">
        <v>97</v>
      </c>
      <c r="AI24" s="75">
        <f t="shared" ref="AI24:AJ24" si="38">Z24</f>
        <v>-18.5</v>
      </c>
      <c r="AJ24" s="62">
        <f t="shared" si="38"/>
        <v>-2</v>
      </c>
      <c r="AK24" s="72">
        <v>1.6E-2</v>
      </c>
      <c r="AL24" s="114">
        <v>10</v>
      </c>
      <c r="AM24" s="113">
        <v>1</v>
      </c>
      <c r="AN24" s="69">
        <f>P24*AK24*AM24/0.01</f>
        <v>5619.8149161959518</v>
      </c>
      <c r="AO24" s="67">
        <f>IF(AN24&gt;2000,V24*AM24^(1.8)*AL24/AK24^(1.2),"Ej turb.")</f>
        <v>12149.225574994498</v>
      </c>
      <c r="AP24" s="68" t="str">
        <f>IF(AN24&lt;3000,X24*AM24*AL24/AK24^2,"Ej lam.")</f>
        <v>Ej lam.</v>
      </c>
      <c r="AQ24" s="38" t="s">
        <v>97</v>
      </c>
      <c r="AR24" s="75">
        <f t="shared" ref="AR24:AS24" si="39">AI24</f>
        <v>-18.5</v>
      </c>
      <c r="AS24" s="62">
        <f t="shared" si="39"/>
        <v>-2</v>
      </c>
      <c r="AT24" s="72">
        <v>0.01</v>
      </c>
      <c r="AU24" s="114">
        <v>2</v>
      </c>
      <c r="AV24" s="113">
        <v>1</v>
      </c>
      <c r="AW24" s="69">
        <f>P24*AT24*AV24/0.01</f>
        <v>3512.3843226224699</v>
      </c>
      <c r="AX24" s="67">
        <f>IF(AW24&gt;2000,V24*AV24^(1.8)*AU24/AT24^(1.2),"Ej turb.")</f>
        <v>4270.9311514926494</v>
      </c>
      <c r="AY24" s="68" t="str">
        <f>IF(AW24&lt;3000,X24*AV24*AU24/AT24^2,"Ej lam.")</f>
        <v>Ej lam.</v>
      </c>
      <c r="AZ24" s="3"/>
    </row>
    <row r="25" spans="1:52" ht="12" customHeight="1">
      <c r="A25" s="44" t="s">
        <v>80</v>
      </c>
      <c r="B25" s="45" t="s">
        <v>98</v>
      </c>
      <c r="C25" s="45" t="s">
        <v>95</v>
      </c>
      <c r="D25" s="116"/>
      <c r="E25" s="47"/>
      <c r="F25" s="48"/>
      <c r="G25" s="47"/>
      <c r="H25" s="49"/>
      <c r="I25" s="44" t="s">
        <v>80</v>
      </c>
      <c r="J25" s="50" t="s">
        <v>98</v>
      </c>
      <c r="K25" s="51" t="s">
        <v>95</v>
      </c>
      <c r="L25" s="81"/>
      <c r="M25" s="78"/>
      <c r="N25" s="47"/>
      <c r="O25" s="47"/>
      <c r="P25" s="49"/>
      <c r="Q25" s="44" t="s">
        <v>80</v>
      </c>
      <c r="R25" s="50" t="s">
        <v>98</v>
      </c>
      <c r="S25" s="51" t="s">
        <v>95</v>
      </c>
      <c r="T25" s="47"/>
      <c r="U25" s="48"/>
      <c r="V25" s="47"/>
      <c r="W25" s="47"/>
      <c r="X25" s="52"/>
      <c r="Y25" s="44" t="s">
        <v>80</v>
      </c>
      <c r="Z25" s="50" t="s">
        <v>98</v>
      </c>
      <c r="AA25" s="51" t="s">
        <v>95</v>
      </c>
      <c r="AB25" s="79"/>
      <c r="AC25" s="46"/>
      <c r="AD25" s="79"/>
      <c r="AE25" s="80"/>
      <c r="AF25" s="81"/>
      <c r="AG25" s="82"/>
      <c r="AH25" s="44" t="s">
        <v>80</v>
      </c>
      <c r="AI25" s="50" t="s">
        <v>98</v>
      </c>
      <c r="AJ25" s="51" t="s">
        <v>95</v>
      </c>
      <c r="AK25" s="79"/>
      <c r="AL25" s="83"/>
      <c r="AM25" s="79"/>
      <c r="AN25" s="48"/>
      <c r="AO25" s="47"/>
      <c r="AP25" s="49"/>
      <c r="AQ25" s="44" t="s">
        <v>80</v>
      </c>
      <c r="AR25" s="50" t="s">
        <v>98</v>
      </c>
      <c r="AS25" s="51" t="s">
        <v>95</v>
      </c>
      <c r="AT25" s="79"/>
      <c r="AU25" s="83"/>
      <c r="AV25" s="79"/>
      <c r="AW25" s="48"/>
      <c r="AX25" s="47"/>
      <c r="AY25" s="49"/>
      <c r="AZ25" s="3"/>
    </row>
    <row r="26" spans="1:52" ht="15" customHeight="1">
      <c r="A26" s="55" t="s">
        <v>99</v>
      </c>
      <c r="B26" s="89">
        <v>-18.5</v>
      </c>
      <c r="C26" s="89">
        <v>-2</v>
      </c>
      <c r="D26" s="86">
        <f>D250+D251*(C26-D270)+D252*(C26-D270)^2+D253*(C26-D270)^3+D254*(B26-D269)+D255*(B26-D269)*(C26-D270)+D256*(B26-D269)*(C26-D270)^2+D257*(B26-D269)*(C26-D270)^3+D258*(B26-D269)^2+D259*(B26-D269)^2*(C26-D270)+D260*(B26-D269)^2*(C26-D270)^2+D261*(B26-D269)^2*(C26-D270)^3+D262*(B26-D269)^3+D263*(B26-D269)^3*(C26-D270)+D264*(B26-D269)^3*(C26-D270)^2+D265*(B26-D269)^4+D266*(B26-D269)^4*(C26-D270)+D267*(B26-D269)^5</f>
        <v>15.778713965427862</v>
      </c>
      <c r="E26" s="67">
        <f>E250+E251*(C26-E270)+E252*(C26-E270)^2+E253*(C26-E270)^3+E254*(B26-E269)+E255*(B26-E269)*(C26-E270)+E256*(B26-E269)*(C26-E270)^2+E257*(B26-E269)*(C26-E270)^3+E258*(B26-E269)^2+E259*(B26-E269)^2*(C26-E270)+E260*(B26-E269)^2*(C26-E270)^2+E261*(B26-E269)^2*(C26-E270)^3+E262*(B26-E269)^3+E263*(B26-E269)^3*(C26-E270)+E264*(B26-E269)^3*(C26-E270)^2+E265*(B26-E269)^4+E266*(B26-E269)^4*(C26-E270)+E267*(B26-E269)^5</f>
        <v>1140.4939775646653</v>
      </c>
      <c r="F26" s="69">
        <f>F250+F251*(C26-F270)+F252*(C26-F270)^2+F253*(C26-F270)^3+F254*(B26-F269)+F255*(B26-F269)*(C26-F270)+F256*(B26-F269)*(C26-F270)^2+F257*(B26-F269)*(C26-F270)^3+F258*(B26-F269)^2+F259*(B26-F269)^2*(C26-F270)+F260*(B26-F269)^2*(C26-F270)^2+F261*(B26-F269)^2*(C26-F270)^3+F262*(B26-F269)^3+F263*(B26-F269)^3*(C26-F270)+F264*(B26-F269)^3*(C26-F270)^2+F265*(B26-F269)^4+F266*(B26-F269)^4*(C26-F270)+F267*(B26-F269)^5</f>
        <v>3256.7013352705526</v>
      </c>
      <c r="G26" s="87">
        <f>G250+G251*(C26-G270)+G252*(C26-G270)^2+G253*(C26-G270)^3+G254*(B26-G269)+G255*(B26-G269)*(C26-G270)+G256*(B26-G269)*(C26-G270)^2+G257*(B26-G269)*(C26-G270)^3+G258*(B26-G269)^2+G259*(B26-G269)^2*(C26-G270)+G260*(B26-G269)^2*(C26-G270)^2+G261*(B26-G269)^2*(C26-G270)^3+G262*(B26-G269)^3+G263*(B26-G269)^3*(C26-G270)+G264*(B26-G269)^3*(C26-G270)^2+G265*(B26-G269)^4+G266*(B26-G269)^4*(C26-G270)+G267*(B26-G269)^5</f>
        <v>0.5218034810735982</v>
      </c>
      <c r="H26" s="88">
        <f>EXP(H250+H251*(C26-H270)+H252*(C26-H270)^2+H253*(C26-H270)^3+H254*(B26-H269)+H255*(B26-H269)*(C26-H270)+H256*(B26-H269)*(C26-H270)^2+H257*(B26-H269)*(C26-H270)^3+H258*(B26-H269)^2+H259*(B26-H269)^2*(C26-H270)+H260*(B26-H269)^2*(C26-H270)^2+H261*(B26-H269)^2*(C26-H270)^3+H262*(B26-H269)^3+H263*(B26-H269)^3*(C26-H270)+H264*(B26-H269)^3*(C26-H270)^2+H265*(B26-H269)^4+H266*(B26-H269)^4*(C26-H270)+H267*(B26-H269)^5)</f>
        <v>4.2832893828207013</v>
      </c>
      <c r="I26" s="55" t="s">
        <v>99</v>
      </c>
      <c r="J26" s="62">
        <f t="shared" ref="J26:L26" si="40">B26</f>
        <v>-18.5</v>
      </c>
      <c r="K26" s="63">
        <f t="shared" si="40"/>
        <v>-2</v>
      </c>
      <c r="L26" s="66">
        <f t="shared" si="40"/>
        <v>15.778713965427862</v>
      </c>
      <c r="M26" s="65">
        <f>1000*H26/E26</f>
        <v>3.7556440166101988</v>
      </c>
      <c r="N26" s="66">
        <f>0.001*H26*F26/G26</f>
        <v>26.733041764462385</v>
      </c>
      <c r="O26" s="67">
        <f>E26*F26*0.001</f>
        <v>3714.2482596028694</v>
      </c>
      <c r="P26" s="68">
        <f>0.01/M26*10^6</f>
        <v>2662.6591753032776</v>
      </c>
      <c r="Q26" s="55" t="s">
        <v>99</v>
      </c>
      <c r="R26" s="62">
        <f t="shared" ref="R26:S26" si="41">J26</f>
        <v>-18.5</v>
      </c>
      <c r="S26" s="63">
        <f t="shared" si="41"/>
        <v>-2</v>
      </c>
      <c r="T26" s="66">
        <f>D26</f>
        <v>15.778713965427862</v>
      </c>
      <c r="U26" s="69">
        <f>0.023*G26^(2/3)*(O26*10^3)^(1/3)*(M26*10^-6)^((1/3)-0.8)</f>
        <v>785.54318283301154</v>
      </c>
      <c r="V26" s="70">
        <f>0.092*E26*(M26*10^-6)^0.2</f>
        <v>8.626163941756241</v>
      </c>
      <c r="W26" s="67">
        <f>1.86*G26^(2/3)*(O26*10^3)^(1/3)</f>
        <v>186.69867470940974</v>
      </c>
      <c r="X26" s="71">
        <f>32*H26*10^-3</f>
        <v>0.13706526025026244</v>
      </c>
      <c r="Y26" s="55" t="s">
        <v>99</v>
      </c>
      <c r="Z26" s="62">
        <f t="shared" ref="Z26:AA26" si="42">R26</f>
        <v>-18.5</v>
      </c>
      <c r="AA26" s="63">
        <f t="shared" si="42"/>
        <v>-2</v>
      </c>
      <c r="AB26" s="72">
        <v>1.6E-2</v>
      </c>
      <c r="AC26" s="73">
        <v>10</v>
      </c>
      <c r="AD26" s="74">
        <v>1</v>
      </c>
      <c r="AE26" s="69">
        <f>P26*AB26*AD26/0.01</f>
        <v>4260.2546804852445</v>
      </c>
      <c r="AF26" s="67">
        <f>IF(AE26&gt;2000,U26*AD26^(0.8)/AB26^(0.2),"Ej turb.")</f>
        <v>1796.1643300830378</v>
      </c>
      <c r="AG26" s="68" t="str">
        <f>IF(AE26&lt;3000,W26*(AD26/(AB26*AC26))^(1/3),"Ej lam.")</f>
        <v>Ej lam.</v>
      </c>
      <c r="AH26" s="55" t="s">
        <v>99</v>
      </c>
      <c r="AI26" s="75">
        <f t="shared" ref="AI26:AJ26" si="43">Z26</f>
        <v>-18.5</v>
      </c>
      <c r="AJ26" s="62">
        <f t="shared" si="43"/>
        <v>-2</v>
      </c>
      <c r="AK26" s="72">
        <v>1.6E-2</v>
      </c>
      <c r="AL26" s="76">
        <v>10</v>
      </c>
      <c r="AM26" s="74">
        <v>1</v>
      </c>
      <c r="AN26" s="69">
        <f>P26*AK26*AM26/0.01</f>
        <v>4260.2546804852445</v>
      </c>
      <c r="AO26" s="67">
        <f>IF(AN26&gt;2000,V26*AM26^(1.8)*AL26/AK26^(1.2),"Ej turb.")</f>
        <v>12327.46359162021</v>
      </c>
      <c r="AP26" s="68" t="str">
        <f>IF(AN26&lt;3000,X26*AM26*AL26/AK26^2,"Ej lam.")</f>
        <v>Ej lam.</v>
      </c>
      <c r="AQ26" s="55" t="s">
        <v>99</v>
      </c>
      <c r="AR26" s="75">
        <f t="shared" ref="AR26:AS26" si="44">AI26</f>
        <v>-18.5</v>
      </c>
      <c r="AS26" s="62">
        <f t="shared" si="44"/>
        <v>-2</v>
      </c>
      <c r="AT26" s="72">
        <v>0.01</v>
      </c>
      <c r="AU26" s="76">
        <v>2</v>
      </c>
      <c r="AV26" s="74">
        <v>1</v>
      </c>
      <c r="AW26" s="69">
        <f>P26*AT26*AV26/0.01</f>
        <v>2662.6591753032776</v>
      </c>
      <c r="AX26" s="67">
        <f>IF(AW26&gt;2000,V26*AV26^(1.8)*AU26/AT26^(1.2),"Ej turb.")</f>
        <v>4333.5888322549363</v>
      </c>
      <c r="AY26" s="68">
        <f>IF(AW26&lt;3000,X26*AV26*AU26/AT26^2,"Ej lam.")</f>
        <v>2741.3052050052488</v>
      </c>
      <c r="AZ26" s="3"/>
    </row>
    <row r="27" spans="1:52" ht="12" customHeight="1">
      <c r="A27" s="44" t="s">
        <v>80</v>
      </c>
      <c r="B27" s="77" t="s">
        <v>100</v>
      </c>
      <c r="C27" s="77" t="s">
        <v>95</v>
      </c>
      <c r="D27" s="116"/>
      <c r="E27" s="47"/>
      <c r="F27" s="48"/>
      <c r="G27" s="47"/>
      <c r="H27" s="49"/>
      <c r="I27" s="44" t="s">
        <v>80</v>
      </c>
      <c r="J27" s="50" t="s">
        <v>100</v>
      </c>
      <c r="K27" s="51" t="s">
        <v>95</v>
      </c>
      <c r="L27" s="81"/>
      <c r="M27" s="78"/>
      <c r="N27" s="47"/>
      <c r="O27" s="47"/>
      <c r="P27" s="49"/>
      <c r="Q27" s="44" t="s">
        <v>80</v>
      </c>
      <c r="R27" s="50" t="s">
        <v>100</v>
      </c>
      <c r="S27" s="51" t="s">
        <v>95</v>
      </c>
      <c r="T27" s="47"/>
      <c r="U27" s="48"/>
      <c r="V27" s="47"/>
      <c r="W27" s="47"/>
      <c r="X27" s="52"/>
      <c r="Y27" s="44" t="s">
        <v>80</v>
      </c>
      <c r="Z27" s="50" t="s">
        <v>100</v>
      </c>
      <c r="AA27" s="51" t="s">
        <v>95</v>
      </c>
      <c r="AB27" s="79"/>
      <c r="AC27" s="46"/>
      <c r="AD27" s="79"/>
      <c r="AE27" s="80"/>
      <c r="AF27" s="81"/>
      <c r="AG27" s="82"/>
      <c r="AH27" s="44" t="s">
        <v>80</v>
      </c>
      <c r="AI27" s="50" t="s">
        <v>100</v>
      </c>
      <c r="AJ27" s="51" t="s">
        <v>95</v>
      </c>
      <c r="AK27" s="79"/>
      <c r="AL27" s="83"/>
      <c r="AM27" s="79"/>
      <c r="AN27" s="48"/>
      <c r="AO27" s="47"/>
      <c r="AP27" s="49"/>
      <c r="AQ27" s="44" t="s">
        <v>80</v>
      </c>
      <c r="AR27" s="50" t="s">
        <v>100</v>
      </c>
      <c r="AS27" s="51" t="s">
        <v>95</v>
      </c>
      <c r="AT27" s="79"/>
      <c r="AU27" s="83"/>
      <c r="AV27" s="79"/>
      <c r="AW27" s="48"/>
      <c r="AX27" s="47"/>
      <c r="AY27" s="49"/>
      <c r="AZ27" s="3"/>
    </row>
    <row r="28" spans="1:52" ht="15" customHeight="1">
      <c r="A28" s="117" t="s">
        <v>101</v>
      </c>
      <c r="B28" s="84">
        <v>-18.5</v>
      </c>
      <c r="C28" s="84">
        <v>-2</v>
      </c>
      <c r="D28" s="86">
        <f>D275+D276*(C28-D295)+D277*(C28-D295)^2+D278*(C28-D295)^3+D279*(B28-D294)+D280*(B28-D294)*(C28-D295)+D281*(B28-D294)*(C28-D295)^2+D282*(B28-D294)*(C28-D295)^3+D283*(B28-D294)^2+D284*(B28-D294)^2*(C28-D295)+D285*(B28-D294)^2*(C28-D295)^2+D286*(B28-D294)^2*(C28-D295)^3+D287*(B28-D294)^3+D288*(B28-D294)^3*(C28-D295)+D289*(B28-D294)^3*(C28-D295)^2+D290*(B28-D294)^4+D291*(B28-D294)^4*(C28-D295)+D292*(B28-D294)^5</f>
        <v>21.530330470790087</v>
      </c>
      <c r="E28" s="67">
        <f>E275+E276*(C28-E295)+E277*(C28-E295)^2+E278*(C28-E295)^3+E279*(B28-E294)+E280*(B28-E294)*(C28-E295)+E281*(B28-E294)*(C28-E295)^2+E282*(B28-E294)*(C28-E295)^3+E283*(B28-E294)^2+E284*(B28-E294)^2*(C28-E295)+E285*(B28-E294)^2*(C28-E295)^2+E286*(B28-E294)^2*(C28-E295)^3+E287*(B28-E294)^3+E288*(B28-E294)^3*(C28-E295)+E289*(B28-E294)^3*(C28-E295)^2+E290*(B28-E294)^4+E291*(B28-E294)^4*(C28-E295)+E292*(B28-E294)^5</f>
        <v>1169.2891965302981</v>
      </c>
      <c r="F28" s="69">
        <f>F275+F276*(C28-F295)+F277*(C28-F295)^2+F278*(C28-F295)^3+F279*(B28-F294)+F280*(B28-F294)*(C28-F295)+F281*(B28-F294)*(C28-F295)^2+F282*(B28-F294)*(C28-F295)^3+F283*(B28-F294)^2+F284*(B28-F294)^2*(C28-F295)+F285*(B28-F294)^2*(C28-F295)^2+F286*(B28-F294)^2*(C28-F295)^3+F287*(B28-F294)^3+F288*(B28-F294)^3*(C28-F295)+F289*(B28-F294)^3*(C28-F295)^2+F290*(B28-F294)^4+F291*(B28-F294)^4*(C28-F295)+F292*(B28-F294)^5</f>
        <v>3348.180278299561</v>
      </c>
      <c r="G28" s="87">
        <f>G275+G276*(C28-G295)+G277*(C28-G295)^2+G278*(C28-G295)^3+G279*(B28-G294)+G280*(B28-G294)*(C28-G295)+G281*(B28-G294)*(C28-G295)^2+G282*(B28-G294)*(C28-G295)^3+G283*(B28-G294)^2+G284*(B28-G294)^2*(C28-G295)+G285*(B28-G294)^2*(C28-G295)^2+G286*(B28-G294)^2*(C28-G295)^3+G287*(B28-G294)^3+G288*(B28-G294)^3*(C28-G295)+G289*(B28-G294)^3*(C28-G295)^2+G290*(B28-G294)^4+G291*(B28-G294)^4*(C28-G295)+G292*(B28-G294)^5</f>
        <v>0.54316048371963188</v>
      </c>
      <c r="H28" s="88">
        <f>EXP(H275+H276*(C28-H295)+H277*(C28-H295)^2+H278*(C28-H295)^3+H279*(B28-H294)+H280*(B28-H294)*(C28-H295)+H281*(B28-H294)*(C28-H295)^2+H282*(B28-H294)*(C28-H295)^3+H283*(B28-H294)^2+H284*(B28-H294)^2*(C28-H295)+H285*(B28-H294)^2*(C28-H295)^2+H286*(B28-H294)^2*(C28-H295)^3+H287*(B28-H294)^3+H288*(B28-H294)^3*(C28-H295)+H289*(B28-H294)^3*(C28-H295)^2+H290*(B28-H294)^4+H291*(B28-H294)^4*(C28-H295)+H292*(B28-H294)^5)</f>
        <v>2.9990382129761852</v>
      </c>
      <c r="I28" s="117" t="s">
        <v>101</v>
      </c>
      <c r="J28" s="62">
        <f t="shared" ref="J28:L28" si="45">B28</f>
        <v>-18.5</v>
      </c>
      <c r="K28" s="63">
        <f t="shared" si="45"/>
        <v>-2</v>
      </c>
      <c r="L28" s="66">
        <f t="shared" si="45"/>
        <v>21.530330470790087</v>
      </c>
      <c r="M28" s="65">
        <f>1000*H28/E28</f>
        <v>2.5648387258476442</v>
      </c>
      <c r="N28" s="66">
        <f>0.001*H28*F28/G28</f>
        <v>18.486839340353672</v>
      </c>
      <c r="O28" s="67">
        <f>E28*F28*0.001</f>
        <v>3914.9910274514837</v>
      </c>
      <c r="P28" s="68">
        <f>0.01/M28*10^6</f>
        <v>3898.8806193633623</v>
      </c>
      <c r="Q28" s="117" t="s">
        <v>101</v>
      </c>
      <c r="R28" s="62">
        <f t="shared" ref="R28:S28" si="46">J28</f>
        <v>-18.5</v>
      </c>
      <c r="S28" s="63">
        <f t="shared" si="46"/>
        <v>-2</v>
      </c>
      <c r="T28" s="66">
        <f>D28</f>
        <v>21.530330470790087</v>
      </c>
      <c r="U28" s="69">
        <f>0.023*G28^(2/3)*(O28*10^3)^(1/3)*(M28*10^-6)^((1/3)-0.8)</f>
        <v>981.05986285911297</v>
      </c>
      <c r="V28" s="70">
        <f>0.092*E28*(M28*10^-6)^0.2</f>
        <v>8.1944871194025879</v>
      </c>
      <c r="W28" s="67">
        <f>1.86*G28^(2/3)*(O28*10^3)^(1/3)</f>
        <v>195.1530360820081</v>
      </c>
      <c r="X28" s="71">
        <f>32*H28*10^-3</f>
        <v>9.5969222815237926E-2</v>
      </c>
      <c r="Y28" s="117" t="s">
        <v>101</v>
      </c>
      <c r="Z28" s="62">
        <f t="shared" ref="Z28:AA28" si="47">R28</f>
        <v>-18.5</v>
      </c>
      <c r="AA28" s="63">
        <f t="shared" si="47"/>
        <v>-2</v>
      </c>
      <c r="AB28" s="72">
        <v>1.6E-2</v>
      </c>
      <c r="AC28" s="73">
        <v>10</v>
      </c>
      <c r="AD28" s="74">
        <v>1</v>
      </c>
      <c r="AE28" s="69">
        <f>P28*AB28*AD28/0.01</f>
        <v>6238.2089909813794</v>
      </c>
      <c r="AF28" s="67">
        <f>IF(AE28&gt;2000,U28*AD28^(0.8)/AB28^(0.2),"Ej turb.")</f>
        <v>2243.2181576430116</v>
      </c>
      <c r="AG28" s="68" t="str">
        <f>IF(AE28&lt;3000,W28*(AD28/(AB28*AC28))^(1/3),"Ej lam.")</f>
        <v>Ej lam.</v>
      </c>
      <c r="AH28" s="117" t="s">
        <v>101</v>
      </c>
      <c r="AI28" s="75">
        <f t="shared" ref="AI28:AJ28" si="48">Z28</f>
        <v>-18.5</v>
      </c>
      <c r="AJ28" s="62">
        <f t="shared" si="48"/>
        <v>-2</v>
      </c>
      <c r="AK28" s="72">
        <v>1.6E-2</v>
      </c>
      <c r="AL28" s="76">
        <v>10</v>
      </c>
      <c r="AM28" s="74">
        <v>1</v>
      </c>
      <c r="AN28" s="69">
        <f>P28*AK28*AM28/0.01</f>
        <v>6238.2089909813794</v>
      </c>
      <c r="AO28" s="67">
        <f>IF(AN28&gt;2000,V28*AM28^(1.8)*AL28/AK28^(1.2),"Ej turb.")</f>
        <v>11710.563617675645</v>
      </c>
      <c r="AP28" s="68" t="str">
        <f>IF(AN28&lt;3000,X28*AM28*AL28/AK28^2,"Ej lam.")</f>
        <v>Ej lam.</v>
      </c>
      <c r="AQ28" s="117" t="s">
        <v>101</v>
      </c>
      <c r="AR28" s="75">
        <f t="shared" ref="AR28:AS28" si="49">AI28</f>
        <v>-18.5</v>
      </c>
      <c r="AS28" s="62">
        <f t="shared" si="49"/>
        <v>-2</v>
      </c>
      <c r="AT28" s="72">
        <v>0.01</v>
      </c>
      <c r="AU28" s="76">
        <v>2</v>
      </c>
      <c r="AV28" s="74">
        <v>1</v>
      </c>
      <c r="AW28" s="69">
        <f>P28*AT28*AV28/0.01</f>
        <v>3898.8806193633623</v>
      </c>
      <c r="AX28" s="67">
        <f>IF(AW28&gt;2000,V28*AV28^(1.8)*AU28/AT28^(1.2),"Ej turb.")</f>
        <v>4116.7242016814744</v>
      </c>
      <c r="AY28" s="68" t="str">
        <f>IF(AW28&lt;3000,X28*AV28*AU28/AT28^2,"Ej lam.")</f>
        <v>Ej lam.</v>
      </c>
      <c r="AZ28" s="3"/>
    </row>
    <row r="29" spans="1:52" ht="12" customHeight="1">
      <c r="A29" s="44" t="s">
        <v>80</v>
      </c>
      <c r="B29" s="77" t="s">
        <v>84</v>
      </c>
      <c r="C29" s="77" t="s">
        <v>95</v>
      </c>
      <c r="D29" s="118"/>
      <c r="E29" s="91"/>
      <c r="F29" s="3"/>
      <c r="G29" s="91"/>
      <c r="H29" s="92"/>
      <c r="I29" s="44" t="s">
        <v>80</v>
      </c>
      <c r="J29" s="93" t="s">
        <v>84</v>
      </c>
      <c r="K29" s="8" t="s">
        <v>95</v>
      </c>
      <c r="L29" s="98"/>
      <c r="M29" s="94"/>
      <c r="N29" s="91"/>
      <c r="O29" s="91"/>
      <c r="P29" s="92"/>
      <c r="Q29" s="44" t="s">
        <v>80</v>
      </c>
      <c r="R29" s="93" t="s">
        <v>84</v>
      </c>
      <c r="S29" s="8" t="s">
        <v>95</v>
      </c>
      <c r="T29" s="91"/>
      <c r="U29" s="3"/>
      <c r="V29" s="91"/>
      <c r="W29" s="91"/>
      <c r="X29" s="95"/>
      <c r="Y29" s="44" t="s">
        <v>80</v>
      </c>
      <c r="Z29" s="93" t="s">
        <v>84</v>
      </c>
      <c r="AA29" s="8" t="s">
        <v>95</v>
      </c>
      <c r="AB29" s="96"/>
      <c r="AC29" s="46"/>
      <c r="AD29" s="96"/>
      <c r="AE29" s="97"/>
      <c r="AF29" s="98"/>
      <c r="AG29" s="99"/>
      <c r="AH29" s="44" t="s">
        <v>80</v>
      </c>
      <c r="AI29" s="50" t="s">
        <v>84</v>
      </c>
      <c r="AJ29" s="8" t="s">
        <v>95</v>
      </c>
      <c r="AK29" s="96"/>
      <c r="AL29" s="100"/>
      <c r="AM29" s="96"/>
      <c r="AN29" s="48"/>
      <c r="AO29" s="47"/>
      <c r="AP29" s="49"/>
      <c r="AQ29" s="44" t="s">
        <v>80</v>
      </c>
      <c r="AR29" s="50" t="s">
        <v>84</v>
      </c>
      <c r="AS29" s="8" t="s">
        <v>95</v>
      </c>
      <c r="AT29" s="96"/>
      <c r="AU29" s="100"/>
      <c r="AV29" s="96"/>
      <c r="AW29" s="48"/>
      <c r="AX29" s="47"/>
      <c r="AY29" s="49"/>
      <c r="AZ29" s="3"/>
    </row>
    <row r="30" spans="1:52" ht="15" customHeight="1">
      <c r="A30" s="119" t="s">
        <v>102</v>
      </c>
      <c r="B30" s="120">
        <v>-18.5</v>
      </c>
      <c r="C30" s="121">
        <v>-2</v>
      </c>
      <c r="D30" s="122">
        <f>D300+D301*(C30-D320)+D302*(C30-D320)^2+D303*(C30-D320)^3+D304*(B30-D319)+D305*(B30-D319)*(C30-D320)+D306*(B30-D319)*(C30-D320)^2+D307*(B30-D319)*(C30-D320)^3+D308*(B30-D319)^2+D309*(B30-D319)^2*(C30-D320)+D310*(B30-D319)^2*(C30-D320)^2+D311*(B30-D319)^2*(C30-D320)^3+D312*(B30-D319)^3+D313*(B30-D319)^3*(C30-D320)+D314*(B30-D319)^3*(C30-D320)^2+D315*(B30-D319)^4+D316*(B30-D319)^4*(C30-D320)+D317*(B30-D319)^5</f>
        <v>26.924565737177382</v>
      </c>
      <c r="E30" s="123">
        <f>E300+E301*(C30-E320)+E302*(C30-E320)^2+E303*(C30-E320)^3+E304*(B30-E319)+E305*(B30-E319)*(C30-E320)+E306*(B30-E319)*(C30-E320)^2+E307*(B30-E319)*(C30-E320)^3+E308*(B30-E319)^2+E309*(B30-E319)^2*(C30-E320)+E310*(B30-E319)^2*(C30-E320)^2+E311*(B30-E319)^2*(C30-E320)^3+E312*(B30-E319)^3+E313*(B30-E319)^3*(C30-E320)+E314*(B30-E319)^3*(C30-E320)^2+E315*(B30-E319)^4+E316*(B30-E319)^4*(C30-E320)+E317*(B30-E319)^5</f>
        <v>1147.4024434814964</v>
      </c>
      <c r="F30" s="124">
        <f>F300+F301*(C30-F320)+F302*(C30-F320)^2+F303*(C30-F320)^3+F304*(B30-F319)+F305*(B30-F319)*(C30-F320)+F306*(B30-F319)*(C30-F320)^2+F307*(B30-F319)*(C30-F320)^3+F308*(B30-F319)^2+F309*(B30-F319)^2*(C30-F320)+F310*(B30-F319)^2*(C30-F320)^2+F311*(B30-F319)^2*(C30-F320)^3+F312*(B30-F319)^3+F313*(B30-F319)^3*(C30-F320)+F314*(B30-F319)^3*(C30-F320)^2+F315*(B30-F319)^4+F316*(B30-F319)^4*(C30-F320)+F317*(B30-F319)^5</f>
        <v>3268.1050950008503</v>
      </c>
      <c r="G30" s="125">
        <f>G300+G301*(C30-G320)+G302*(C30-G320)^2+G303*(C30-G320)^3+G304*(B30-G319)+G305*(B30-G319)*(C30-G320)+G306*(B30-G319)*(C30-G320)^2+G307*(B30-G319)*(C30-G320)^3+G308*(B30-G319)^2+G309*(B30-G319)^2*(C30-G320)+G310*(B30-G319)^2*(C30-G320)^2+G311*(B30-G319)^2*(C30-G320)^3+G312*(B30-G319)^3+G313*(B30-G319)^3*(C30-G320)+G314*(B30-G319)^3*(C30-G320)^2+G315*(B30-G319)^4+G316*(B30-G319)^4*(C30-G320)+G317*(B30-G319)^5</f>
        <v>0.48037456690457903</v>
      </c>
      <c r="H30" s="126">
        <f>EXP(H300+H301*(C30-H320)+H302*(C30-H320)^2+H303*(C30-H320)^3+H304*(B30-H319)+H305*(B30-H319)*(C30-H320)+H306*(B30-H319)*(C30-H320)^2+H307*(B30-H319)*(C30-H320)^3+H308*(B30-H319)^2+H309*(B30-H319)^2*(C30-H320)+H310*(B30-H319)^2*(C30-H320)^2+H311*(B30-H319)^2*(C30-H320)^3+H312*(B30-H319)^3+H313*(B30-H319)^3*(C30-H320)+H314*(B30-H319)^3*(C30-H320)^2+H315*(B30-H319)^4+H316*(B30-H319)^4*(C30-H320)+H317*(B30-H319)^5)</f>
        <v>4.0104412095308959</v>
      </c>
      <c r="I30" s="119" t="s">
        <v>102</v>
      </c>
      <c r="J30" s="127">
        <f t="shared" ref="J30:L30" si="50">B30</f>
        <v>-18.5</v>
      </c>
      <c r="K30" s="128">
        <f t="shared" si="50"/>
        <v>-2</v>
      </c>
      <c r="L30" s="129">
        <f t="shared" si="50"/>
        <v>26.924565737177382</v>
      </c>
      <c r="M30" s="130">
        <f>1000*H30/E30</f>
        <v>3.4952350261362941</v>
      </c>
      <c r="N30" s="129">
        <f>0.001*H30*F30/G30</f>
        <v>27.284007632886944</v>
      </c>
      <c r="O30" s="123">
        <f>E30*F30*0.001</f>
        <v>3749.8317715583039</v>
      </c>
      <c r="P30" s="131">
        <f>0.01/M30*10^6</f>
        <v>2861.0379345660799</v>
      </c>
      <c r="Q30" s="119" t="s">
        <v>102</v>
      </c>
      <c r="R30" s="127">
        <f t="shared" ref="R30:S30" si="51">J30</f>
        <v>-18.5</v>
      </c>
      <c r="S30" s="128">
        <f t="shared" si="51"/>
        <v>-2</v>
      </c>
      <c r="T30" s="129">
        <f>D30</f>
        <v>26.924565737177382</v>
      </c>
      <c r="U30" s="124">
        <f>0.023*G30^(2/3)*(O30*10^3)^(1/3)*(M30*10^-6)^((1/3)-0.8)</f>
        <v>771.19248521493785</v>
      </c>
      <c r="V30" s="132">
        <f>0.092*E30*(M30*10^-6)^0.2</f>
        <v>8.5545835941386379</v>
      </c>
      <c r="W30" s="123">
        <f>1.86*G30^(2/3)*(O30*10^3)^(1/3)</f>
        <v>177.24345602779209</v>
      </c>
      <c r="X30" s="133">
        <f>32*H30*10^-3</f>
        <v>0.12833411870498868</v>
      </c>
      <c r="Y30" s="119" t="s">
        <v>102</v>
      </c>
      <c r="Z30" s="127">
        <f t="shared" ref="Z30:AA30" si="52">R30</f>
        <v>-18.5</v>
      </c>
      <c r="AA30" s="128">
        <f t="shared" si="52"/>
        <v>-2</v>
      </c>
      <c r="AB30" s="134">
        <v>1.6E-2</v>
      </c>
      <c r="AC30" s="135">
        <v>10</v>
      </c>
      <c r="AD30" s="136">
        <v>1</v>
      </c>
      <c r="AE30" s="124">
        <f>P30*AB30*AD30/0.01</f>
        <v>4577.660695305728</v>
      </c>
      <c r="AF30" s="123">
        <f>IF(AE30&gt;2000,U30*AD30^(0.8)/AB30^(0.2),"Ej turb.")</f>
        <v>1763.3510974859053</v>
      </c>
      <c r="AG30" s="131" t="str">
        <f>IF(AE30&lt;3000,W30*(AD30/(AB30*AC30))^(1/3),"Ej lam.")</f>
        <v>Ej lam.</v>
      </c>
      <c r="AH30" s="119" t="s">
        <v>102</v>
      </c>
      <c r="AI30" s="66">
        <f t="shared" ref="AI30:AJ30" si="53">Z30</f>
        <v>-18.5</v>
      </c>
      <c r="AJ30" s="62">
        <f t="shared" si="53"/>
        <v>-2</v>
      </c>
      <c r="AK30" s="134">
        <v>1.6E-2</v>
      </c>
      <c r="AL30" s="137">
        <v>10</v>
      </c>
      <c r="AM30" s="136">
        <v>1</v>
      </c>
      <c r="AN30" s="124">
        <f>P30*AK30*AM30/0.01</f>
        <v>4577.660695305728</v>
      </c>
      <c r="AO30" s="123">
        <f>IF(AN30&gt;2000,V30*AM30^(1.8)*AL30/AK30^(1.2),"Ej turb.")</f>
        <v>12225.169671044447</v>
      </c>
      <c r="AP30" s="131" t="str">
        <f>IF(AN30&lt;3000,X30*AM30*AL30/AK30^2,"Ej lam.")</f>
        <v>Ej lam.</v>
      </c>
      <c r="AQ30" s="119" t="s">
        <v>102</v>
      </c>
      <c r="AR30" s="129">
        <f t="shared" ref="AR30:AS30" si="54">AI30</f>
        <v>-18.5</v>
      </c>
      <c r="AS30" s="138">
        <f t="shared" si="54"/>
        <v>-2</v>
      </c>
      <c r="AT30" s="134">
        <v>0.01</v>
      </c>
      <c r="AU30" s="137">
        <v>2</v>
      </c>
      <c r="AV30" s="136">
        <v>1</v>
      </c>
      <c r="AW30" s="124">
        <f>P30*AT30*AV30/0.01</f>
        <v>2861.0379345660799</v>
      </c>
      <c r="AX30" s="123">
        <f>IF(AW30&gt;2000,V30*AV30^(1.8)*AU30/AT30^(1.2),"Ej turb.")</f>
        <v>4297.6284914662574</v>
      </c>
      <c r="AY30" s="131">
        <f>IF(AW30&lt;3000,X30*AV30*AU30/AT30^2,"Ej lam.")</f>
        <v>2566.6823740997734</v>
      </c>
      <c r="AZ30" s="3"/>
    </row>
    <row r="31" spans="1:52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t="15" customHeight="1">
      <c r="A32" s="6" t="s">
        <v>103</v>
      </c>
      <c r="B32" s="139"/>
      <c r="C32" s="140"/>
      <c r="D32" s="141" t="s">
        <v>104</v>
      </c>
      <c r="E32" s="9"/>
      <c r="F32" s="9"/>
      <c r="G32" s="9"/>
      <c r="H32" s="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Z32" s="3"/>
      <c r="AA32" s="6" t="s">
        <v>105</v>
      </c>
      <c r="AB32" s="142"/>
      <c r="AC32" s="143"/>
      <c r="AD32" s="144"/>
      <c r="AE32" s="10" t="s">
        <v>106</v>
      </c>
      <c r="AF32" s="3"/>
      <c r="AG32" s="3"/>
      <c r="AI32" s="3"/>
      <c r="AJ32" s="6" t="s">
        <v>105</v>
      </c>
      <c r="AK32" s="142"/>
      <c r="AL32" s="143"/>
      <c r="AM32" s="144"/>
      <c r="AN32" s="10" t="s">
        <v>107</v>
      </c>
      <c r="AO32" s="3"/>
      <c r="AP32" s="3"/>
      <c r="AR32" s="3"/>
      <c r="AS32" s="6" t="s">
        <v>105</v>
      </c>
      <c r="AT32" s="142"/>
      <c r="AU32" s="143"/>
      <c r="AV32" s="144"/>
      <c r="AW32" s="10" t="s">
        <v>107</v>
      </c>
      <c r="AX32" s="3"/>
      <c r="AY32" s="3"/>
      <c r="AZ32" s="3"/>
    </row>
    <row r="33" spans="1:52" ht="12.75" customHeight="1">
      <c r="A33" s="8" t="s">
        <v>108</v>
      </c>
      <c r="B33" s="9"/>
      <c r="C33" s="9"/>
      <c r="D33" s="9"/>
      <c r="E33" s="9"/>
      <c r="F33" s="9"/>
      <c r="G33" s="9"/>
      <c r="H33" s="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0" t="s">
        <v>109</v>
      </c>
      <c r="Z33" s="3"/>
      <c r="AA33" s="3"/>
      <c r="AB33" s="3"/>
      <c r="AC33" s="3"/>
      <c r="AD33" s="3"/>
      <c r="AE33" s="3"/>
      <c r="AF33" s="3"/>
      <c r="AG33" s="3"/>
      <c r="AH33" s="10" t="s">
        <v>109</v>
      </c>
      <c r="AI33" s="3"/>
      <c r="AJ33" s="3"/>
      <c r="AK33" s="3"/>
      <c r="AL33" s="3"/>
      <c r="AM33" s="3"/>
      <c r="AN33" s="3"/>
      <c r="AO33" s="3"/>
      <c r="AP33" s="3"/>
      <c r="AQ33" s="10" t="s">
        <v>109</v>
      </c>
      <c r="AR33" s="3"/>
      <c r="AS33" s="3"/>
      <c r="AT33" s="3"/>
      <c r="AU33" s="3"/>
      <c r="AV33" s="3"/>
      <c r="AW33" s="3"/>
      <c r="AX33" s="3"/>
      <c r="AY33" s="3"/>
      <c r="AZ33" s="3"/>
    </row>
    <row r="34" spans="1:52" ht="18" customHeight="1">
      <c r="A34" s="141" t="s">
        <v>110</v>
      </c>
      <c r="B34" s="9"/>
      <c r="C34" s="9"/>
      <c r="D34" s="9"/>
      <c r="E34" s="9"/>
      <c r="F34" s="9"/>
      <c r="G34" s="9"/>
      <c r="H34" s="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0" t="s">
        <v>111</v>
      </c>
      <c r="Z34" s="3"/>
      <c r="AA34" s="3"/>
      <c r="AB34" s="3"/>
      <c r="AC34" s="3"/>
      <c r="AD34" s="3"/>
      <c r="AE34" s="3"/>
      <c r="AF34" s="3"/>
      <c r="AG34" s="3"/>
      <c r="AH34" s="10" t="s">
        <v>112</v>
      </c>
      <c r="AI34" s="3"/>
      <c r="AJ34" s="3"/>
      <c r="AK34" s="3"/>
      <c r="AL34" s="3"/>
      <c r="AM34" s="3"/>
      <c r="AN34" s="3"/>
      <c r="AO34" s="3"/>
      <c r="AP34" s="3"/>
      <c r="AQ34" s="10" t="s">
        <v>112</v>
      </c>
      <c r="AR34" s="3"/>
      <c r="AS34" s="3"/>
      <c r="AT34" s="3"/>
      <c r="AU34" s="3"/>
      <c r="AV34" s="3"/>
      <c r="AW34" s="3"/>
      <c r="AX34" s="3"/>
      <c r="AY34" s="3"/>
      <c r="AZ34" s="3"/>
    </row>
    <row r="35" spans="1:52" ht="12.75" customHeight="1">
      <c r="A35" s="8" t="s">
        <v>113</v>
      </c>
      <c r="B35" s="9"/>
      <c r="C35" s="9"/>
      <c r="D35" s="9"/>
      <c r="E35" s="9"/>
      <c r="F35" s="9"/>
      <c r="G35" s="9"/>
      <c r="H35" s="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0" t="s">
        <v>114</v>
      </c>
      <c r="Z35" s="3"/>
      <c r="AA35" s="3"/>
      <c r="AB35" s="3"/>
      <c r="AC35" s="3"/>
      <c r="AD35" s="3"/>
      <c r="AE35" s="3"/>
      <c r="AF35" s="3"/>
      <c r="AG35" s="3"/>
      <c r="AH35" s="10" t="s">
        <v>114</v>
      </c>
      <c r="AI35" s="3"/>
      <c r="AJ35" s="3"/>
      <c r="AK35" s="3"/>
      <c r="AL35" s="3"/>
      <c r="AM35" s="3"/>
      <c r="AN35" s="3"/>
      <c r="AO35" s="3"/>
      <c r="AP35" s="3"/>
      <c r="AQ35" s="10" t="s">
        <v>114</v>
      </c>
      <c r="AR35" s="3"/>
      <c r="AS35" s="3"/>
      <c r="AT35" s="3"/>
      <c r="AU35" s="3"/>
      <c r="AV35" s="3"/>
      <c r="AW35" s="3"/>
      <c r="AX35" s="3"/>
      <c r="AY35" s="3"/>
      <c r="AZ35" s="3"/>
    </row>
    <row r="36" spans="1:52" ht="18" customHeight="1">
      <c r="A36" s="141" t="s">
        <v>115</v>
      </c>
      <c r="B36" s="9"/>
      <c r="C36" s="9"/>
      <c r="D36" s="9"/>
      <c r="E36" s="9"/>
      <c r="F36" s="9"/>
      <c r="G36" s="9"/>
      <c r="H36" s="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ht="18" customHeight="1">
      <c r="A37" s="141" t="s">
        <v>116</v>
      </c>
      <c r="B37" s="9"/>
      <c r="C37" s="9"/>
      <c r="D37" s="9"/>
      <c r="E37" s="9"/>
      <c r="F37" s="9"/>
      <c r="G37" s="9"/>
      <c r="H37" s="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ht="12.75" customHeight="1">
      <c r="A38" s="8" t="s">
        <v>117</v>
      </c>
      <c r="B38" s="9"/>
      <c r="C38" s="9"/>
      <c r="D38" s="9"/>
      <c r="E38" s="9"/>
      <c r="F38" s="9"/>
      <c r="G38" s="9"/>
      <c r="H38" s="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ht="12.75" customHeight="1">
      <c r="A39" s="8" t="s">
        <v>118</v>
      </c>
      <c r="B39" s="9"/>
      <c r="C39" s="9"/>
      <c r="D39" s="9"/>
      <c r="E39" s="9"/>
      <c r="F39" s="9"/>
      <c r="G39" s="9"/>
      <c r="H39" s="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ht="12.75" customHeight="1">
      <c r="A40" s="8" t="s">
        <v>119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t="18" customHeight="1">
      <c r="A41" s="141" t="s">
        <v>120</v>
      </c>
      <c r="B41" s="9"/>
      <c r="C41" s="9"/>
      <c r="D41" s="9"/>
      <c r="E41" s="9"/>
      <c r="F41" s="9"/>
      <c r="G41" s="9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8" customHeight="1">
      <c r="A42" s="145" t="s">
        <v>121</v>
      </c>
      <c r="B42" s="9"/>
      <c r="C42" s="9"/>
      <c r="D42" s="9"/>
      <c r="E42" s="9"/>
      <c r="F42" s="9"/>
      <c r="G42" s="9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2.75" customHeight="1">
      <c r="A43" s="8" t="s">
        <v>122</v>
      </c>
      <c r="B43" s="9"/>
      <c r="C43" s="9"/>
      <c r="D43" s="9"/>
      <c r="E43" s="9"/>
      <c r="F43" s="9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2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22" ht="12.75" customHeight="1">
      <c r="A49" s="4" t="s">
        <v>83</v>
      </c>
      <c r="B49" s="146"/>
      <c r="C49" s="147" t="s">
        <v>123</v>
      </c>
      <c r="D49" s="3"/>
      <c r="E49" s="3"/>
      <c r="F49" s="3"/>
      <c r="G49" s="3"/>
      <c r="H49" s="3"/>
      <c r="I49" s="3"/>
    </row>
    <row r="50" spans="1:22" ht="12.75" customHeight="1">
      <c r="A50" s="3"/>
      <c r="B50" s="146"/>
      <c r="C50" s="147" t="s">
        <v>124</v>
      </c>
      <c r="D50" s="148">
        <v>41.32</v>
      </c>
      <c r="E50" s="148">
        <v>1061</v>
      </c>
      <c r="F50" s="148">
        <v>3425</v>
      </c>
      <c r="G50" s="148">
        <v>0.40949999999999998</v>
      </c>
      <c r="H50" s="148">
        <v>1.544</v>
      </c>
      <c r="I50" s="3"/>
    </row>
    <row r="51" spans="1:22" ht="12.75" customHeight="1">
      <c r="A51" s="3"/>
      <c r="B51" s="146"/>
      <c r="C51" s="147" t="s">
        <v>125</v>
      </c>
      <c r="D51" s="148">
        <v>-8.6959999999999994E-6</v>
      </c>
      <c r="E51" s="148">
        <v>-0.43070000000000003</v>
      </c>
      <c r="F51" s="148">
        <v>4.2510000000000003</v>
      </c>
      <c r="G51" s="148">
        <v>7.5060000000000003E-4</v>
      </c>
      <c r="H51" s="148">
        <v>-3.78E-2</v>
      </c>
      <c r="I51" s="3"/>
    </row>
    <row r="52" spans="1:22" ht="12.75" customHeight="1">
      <c r="A52" s="3"/>
      <c r="B52" s="146"/>
      <c r="C52" s="147" t="s">
        <v>126</v>
      </c>
      <c r="D52" s="148">
        <v>-1.4050000000000001E-6</v>
      </c>
      <c r="E52" s="148">
        <v>-2.9380000000000001E-3</v>
      </c>
      <c r="F52" s="148">
        <v>-9.0419999999999997E-4</v>
      </c>
      <c r="G52" s="148">
        <v>2.1799999999999999E-7</v>
      </c>
      <c r="H52" s="148">
        <v>2.923E-4</v>
      </c>
      <c r="I52" s="3"/>
    </row>
    <row r="53" spans="1:22" ht="12.75" customHeight="1">
      <c r="A53" s="3"/>
      <c r="B53" s="146"/>
      <c r="C53" s="147" t="s">
        <v>127</v>
      </c>
      <c r="D53" s="148">
        <v>1.2499999999999999E-8</v>
      </c>
      <c r="E53" s="148">
        <v>1.465E-5</v>
      </c>
      <c r="F53" s="148">
        <v>-2.69E-5</v>
      </c>
      <c r="G53" s="148">
        <v>-1.3739999999999999E-8</v>
      </c>
      <c r="H53" s="148">
        <v>-9.9850000000000005E-7</v>
      </c>
      <c r="I53" s="3"/>
    </row>
    <row r="54" spans="1:22" ht="12.75" customHeight="1">
      <c r="A54" s="3"/>
      <c r="B54" s="146"/>
      <c r="C54" s="147" t="s">
        <v>128</v>
      </c>
      <c r="D54" s="148">
        <v>-0.91039999999999999</v>
      </c>
      <c r="E54" s="148">
        <v>-1.359</v>
      </c>
      <c r="F54" s="148">
        <v>22.03</v>
      </c>
      <c r="G54" s="148">
        <v>3.2889999999999998E-3</v>
      </c>
      <c r="H54" s="148">
        <v>-2.6939999999999999E-2</v>
      </c>
      <c r="I54" s="3"/>
    </row>
    <row r="55" spans="1:22" ht="12.75" customHeight="1">
      <c r="A55" s="3"/>
      <c r="B55" s="146"/>
      <c r="C55" s="147" t="s">
        <v>129</v>
      </c>
      <c r="D55" s="148">
        <v>5.6130000000000003E-6</v>
      </c>
      <c r="E55" s="148">
        <v>7.6829999999999997E-3</v>
      </c>
      <c r="F55" s="148">
        <v>-9.3270000000000006E-2</v>
      </c>
      <c r="G55" s="148">
        <v>1.3709999999999999E-5</v>
      </c>
      <c r="H55" s="148">
        <v>1.1629999999999999E-4</v>
      </c>
      <c r="I55" s="3"/>
      <c r="V55" s="149"/>
    </row>
    <row r="56" spans="1:22" ht="12.75" customHeight="1">
      <c r="A56" s="3"/>
      <c r="B56" s="146"/>
      <c r="C56" s="147" t="s">
        <v>130</v>
      </c>
      <c r="D56" s="148">
        <v>-1.2179999999999999E-7</v>
      </c>
      <c r="E56" s="148">
        <v>-6.9859999999999999E-5</v>
      </c>
      <c r="F56" s="148">
        <v>-2.0110000000000001E-4</v>
      </c>
      <c r="G56" s="148">
        <v>-1.6420000000000001E-8</v>
      </c>
      <c r="H56" s="148">
        <v>-8.3070000000000005E-7</v>
      </c>
      <c r="I56" s="3"/>
      <c r="V56" s="149"/>
    </row>
    <row r="57" spans="1:22" ht="12.75" customHeight="1">
      <c r="A57" s="3"/>
      <c r="B57" s="146"/>
      <c r="C57" s="147" t="s">
        <v>131</v>
      </c>
      <c r="D57" s="148">
        <v>-8.3510000000000004E-10</v>
      </c>
      <c r="E57" s="148">
        <v>-1.8680000000000001E-7</v>
      </c>
      <c r="F57" s="148">
        <v>-3.0630000000000002E-6</v>
      </c>
      <c r="G57" s="148">
        <v>-2.0299999999999998E-9</v>
      </c>
      <c r="H57" s="148">
        <v>4.4910000000000003E-8</v>
      </c>
      <c r="I57" s="3"/>
      <c r="V57" s="149"/>
    </row>
    <row r="58" spans="1:22" ht="12.75" customHeight="1">
      <c r="A58" s="3"/>
      <c r="B58" s="146"/>
      <c r="C58" s="147" t="s">
        <v>132</v>
      </c>
      <c r="D58" s="148">
        <v>-9.7680000000000006E-3</v>
      </c>
      <c r="E58" s="148">
        <v>-2.077E-2</v>
      </c>
      <c r="F58" s="148">
        <v>0.30809999999999998</v>
      </c>
      <c r="G58" s="148">
        <v>5.8980000000000001E-5</v>
      </c>
      <c r="H58" s="148">
        <v>-1.2650000000000001E-4</v>
      </c>
      <c r="I58" s="3"/>
      <c r="V58" s="149"/>
    </row>
    <row r="59" spans="1:22" ht="12.75" customHeight="1">
      <c r="A59" s="3"/>
      <c r="B59" s="146"/>
      <c r="C59" s="147" t="s">
        <v>133</v>
      </c>
      <c r="D59" s="148">
        <v>8.0549999999999995E-7</v>
      </c>
      <c r="E59" s="148">
        <v>3.367E-4</v>
      </c>
      <c r="F59" s="148">
        <v>4.2680000000000002E-4</v>
      </c>
      <c r="G59" s="148">
        <v>1.7910000000000001E-7</v>
      </c>
      <c r="H59" s="148">
        <v>-1.158E-6</v>
      </c>
      <c r="I59" s="3"/>
    </row>
    <row r="60" spans="1:22" ht="12.75" customHeight="1">
      <c r="A60" s="3"/>
      <c r="B60" s="146"/>
      <c r="C60" s="147" t="s">
        <v>134</v>
      </c>
      <c r="D60" s="148">
        <v>5.7690000000000004E-10</v>
      </c>
      <c r="E60" s="148">
        <v>-1.8390000000000001E-6</v>
      </c>
      <c r="F60" s="148">
        <v>2.5279999999999999E-5</v>
      </c>
      <c r="G60" s="148">
        <v>-3.2970000000000001E-9</v>
      </c>
      <c r="H60" s="148">
        <v>-5.1709999999999998E-8</v>
      </c>
      <c r="I60" s="3"/>
    </row>
    <row r="61" spans="1:22" ht="12.75" customHeight="1">
      <c r="A61" s="3"/>
      <c r="B61" s="146"/>
      <c r="C61" s="147" t="s">
        <v>135</v>
      </c>
      <c r="D61" s="148">
        <v>-2.938E-11</v>
      </c>
      <c r="E61" s="148">
        <v>-3.5840000000000002E-8</v>
      </c>
      <c r="F61" s="148">
        <v>-8.9109999999999995E-8</v>
      </c>
      <c r="G61" s="148">
        <v>-6.7330000000000002E-11</v>
      </c>
      <c r="H61" s="148">
        <v>-4.7500000000000001E-10</v>
      </c>
      <c r="I61" s="3"/>
    </row>
    <row r="62" spans="1:22" ht="12.75" customHeight="1">
      <c r="A62" s="3"/>
      <c r="B62" s="146"/>
      <c r="C62" s="147" t="s">
        <v>136</v>
      </c>
      <c r="D62" s="148">
        <v>-1.3439999999999999E-4</v>
      </c>
      <c r="E62" s="148">
        <v>5.5630000000000001E-5</v>
      </c>
      <c r="F62" s="148">
        <v>-4.4979999999999998E-4</v>
      </c>
      <c r="G62" s="148">
        <v>1.4490000000000001E-7</v>
      </c>
      <c r="H62" s="148">
        <v>-9.8889999999999997E-6</v>
      </c>
      <c r="I62" s="3"/>
    </row>
    <row r="63" spans="1:22" ht="12.75" customHeight="1">
      <c r="A63" s="3"/>
      <c r="B63" s="146"/>
      <c r="C63" s="147" t="s">
        <v>137</v>
      </c>
      <c r="D63" s="148">
        <v>-2.5099999999999998E-9</v>
      </c>
      <c r="E63" s="148">
        <v>2.357E-6</v>
      </c>
      <c r="F63" s="148">
        <v>-9.4610000000000004E-5</v>
      </c>
      <c r="G63" s="148">
        <v>1.9700000000000001E-8</v>
      </c>
      <c r="H63" s="148">
        <v>1.9859999999999999E-7</v>
      </c>
      <c r="I63" s="3"/>
    </row>
    <row r="64" spans="1:22" ht="12.75" customHeight="1">
      <c r="A64" s="3"/>
      <c r="B64" s="146"/>
      <c r="C64" s="147" t="s">
        <v>138</v>
      </c>
      <c r="D64" s="148">
        <v>2.1259999999999999E-10</v>
      </c>
      <c r="E64" s="148">
        <v>9.6419999999999999E-8</v>
      </c>
      <c r="F64" s="148">
        <v>1.513E-6</v>
      </c>
      <c r="G64" s="148">
        <v>-7.4809999999999998E-11</v>
      </c>
      <c r="H64" s="148">
        <v>-3.0479999999999998E-9</v>
      </c>
      <c r="I64" s="3"/>
    </row>
    <row r="65" spans="1:9" ht="12.75" customHeight="1">
      <c r="A65" s="3"/>
      <c r="B65" s="146"/>
      <c r="C65" s="147" t="s">
        <v>139</v>
      </c>
      <c r="D65" s="148">
        <v>-1.1739999999999999E-5</v>
      </c>
      <c r="E65" s="148">
        <v>-1.0669999999999999E-5</v>
      </c>
      <c r="F65" s="148">
        <v>-6.6039999999999998E-5</v>
      </c>
      <c r="G65" s="148">
        <v>2.7949999999999999E-8</v>
      </c>
      <c r="H65" s="148">
        <v>-5.4799999999999998E-7</v>
      </c>
      <c r="I65" s="3"/>
    </row>
    <row r="66" spans="1:9" ht="12.75" customHeight="1">
      <c r="A66" s="3"/>
      <c r="B66" s="146"/>
      <c r="C66" s="147" t="s">
        <v>140</v>
      </c>
      <c r="D66" s="148">
        <v>-1.5799999999999999E-9</v>
      </c>
      <c r="E66" s="148">
        <v>-1.9810000000000001E-7</v>
      </c>
      <c r="F66" s="148">
        <v>-5.9030000000000001E-6</v>
      </c>
      <c r="G66" s="148">
        <v>7.4549999999999996E-10</v>
      </c>
      <c r="H66" s="148">
        <v>6.1410000000000002E-9</v>
      </c>
      <c r="I66" s="3"/>
    </row>
    <row r="67" spans="1:9" ht="12.75" customHeight="1">
      <c r="A67" s="3"/>
      <c r="B67" s="146"/>
      <c r="C67" s="147" t="s">
        <v>141</v>
      </c>
      <c r="D67" s="148">
        <v>-4.7520000000000002E-7</v>
      </c>
      <c r="E67" s="148">
        <v>-9.1380000000000004E-7</v>
      </c>
      <c r="F67" s="148">
        <v>5.4360000000000001E-6</v>
      </c>
      <c r="G67" s="148">
        <v>2.8109999999999999E-9</v>
      </c>
      <c r="H67" s="148">
        <v>-1.6480000000000001E-9</v>
      </c>
      <c r="I67" s="3"/>
    </row>
    <row r="68" spans="1:9" ht="12.75" customHeight="1">
      <c r="A68" s="3"/>
      <c r="B68" s="146"/>
      <c r="C68" s="147"/>
      <c r="D68" s="146"/>
      <c r="E68" s="146"/>
      <c r="F68" s="146"/>
      <c r="G68" s="146"/>
      <c r="H68" s="146"/>
      <c r="I68" s="3"/>
    </row>
    <row r="69" spans="1:9" ht="12.75" customHeight="1">
      <c r="A69" s="3"/>
      <c r="B69" s="146"/>
      <c r="C69" s="147" t="s">
        <v>142</v>
      </c>
      <c r="D69" s="146">
        <v>-25.333300000000001</v>
      </c>
      <c r="E69" s="146">
        <v>-25.333300000000001</v>
      </c>
      <c r="F69" s="146">
        <v>-25.333300000000001</v>
      </c>
      <c r="G69" s="146">
        <v>-25.333300000000001</v>
      </c>
      <c r="H69" s="146">
        <v>-25.333300000000001</v>
      </c>
      <c r="I69" s="3"/>
    </row>
    <row r="70" spans="1:9" ht="12.75" customHeight="1">
      <c r="A70" s="3"/>
      <c r="B70" s="146"/>
      <c r="C70" s="147" t="s">
        <v>143</v>
      </c>
      <c r="D70" s="146">
        <v>6.3333000000000004</v>
      </c>
      <c r="E70" s="146">
        <v>6.3333000000000004</v>
      </c>
      <c r="F70" s="146">
        <v>6.3333000000000004</v>
      </c>
      <c r="G70" s="146">
        <v>6.3333000000000004</v>
      </c>
      <c r="H70" s="146">
        <v>6.3333000000000004</v>
      </c>
      <c r="I70" s="3"/>
    </row>
    <row r="71" spans="1:9" ht="12.75" customHeight="1">
      <c r="A71" s="10" t="s">
        <v>144</v>
      </c>
      <c r="B71" s="3"/>
      <c r="C71" s="3"/>
      <c r="D71" s="3"/>
      <c r="E71" s="3"/>
      <c r="F71" s="3"/>
      <c r="G71" s="3"/>
      <c r="H71" s="3"/>
      <c r="I71" s="3"/>
    </row>
    <row r="72" spans="1:9" ht="12.75" customHeight="1">
      <c r="A72" s="150" t="s">
        <v>145</v>
      </c>
      <c r="B72" s="3"/>
      <c r="C72" s="3"/>
      <c r="D72" s="3"/>
      <c r="E72" s="3"/>
      <c r="F72" s="3"/>
      <c r="G72" s="3"/>
      <c r="H72" s="3"/>
      <c r="I72" s="3"/>
    </row>
    <row r="73" spans="1:9" ht="12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2.75" customHeight="1">
      <c r="A74" s="4" t="s">
        <v>85</v>
      </c>
      <c r="B74" s="146"/>
      <c r="C74" s="146" t="s">
        <v>123</v>
      </c>
      <c r="D74" s="146"/>
      <c r="E74" s="146"/>
      <c r="F74" s="146"/>
      <c r="G74" s="146"/>
      <c r="H74" s="146"/>
      <c r="I74" s="3"/>
    </row>
    <row r="75" spans="1:9" ht="12.75" customHeight="1">
      <c r="A75" s="3"/>
      <c r="B75" s="146"/>
      <c r="C75" s="146" t="s">
        <v>124</v>
      </c>
      <c r="D75" s="148">
        <v>45.8</v>
      </c>
      <c r="E75" s="148">
        <v>1044</v>
      </c>
      <c r="F75" s="148">
        <v>3619</v>
      </c>
      <c r="G75" s="148">
        <v>0.36880000000000002</v>
      </c>
      <c r="H75" s="148">
        <v>2.4119999999999999</v>
      </c>
      <c r="I75" s="3"/>
    </row>
    <row r="76" spans="1:9" ht="12.75" customHeight="1">
      <c r="A76" s="3"/>
      <c r="B76" s="146"/>
      <c r="C76" s="146" t="s">
        <v>125</v>
      </c>
      <c r="D76" s="148">
        <v>6.5250000000000002E-6</v>
      </c>
      <c r="E76" s="148">
        <v>-0.5171</v>
      </c>
      <c r="F76" s="148">
        <v>1.9390000000000001</v>
      </c>
      <c r="G76" s="148">
        <v>5.308E-4</v>
      </c>
      <c r="H76" s="148">
        <v>-5.5050000000000002E-2</v>
      </c>
      <c r="I76" s="3"/>
    </row>
    <row r="77" spans="1:9" ht="12.75" customHeight="1">
      <c r="A77" s="3"/>
      <c r="B77" s="146"/>
      <c r="C77" s="146" t="s">
        <v>126</v>
      </c>
      <c r="D77" s="148">
        <v>1.3540000000000001E-6</v>
      </c>
      <c r="E77" s="148">
        <v>-2.7209999999999999E-3</v>
      </c>
      <c r="F77" s="148">
        <v>1.167E-2</v>
      </c>
      <c r="G77" s="148">
        <v>-2.8270000000000001E-7</v>
      </c>
      <c r="H77" s="148">
        <v>5.3660000000000003E-4</v>
      </c>
      <c r="I77" s="3"/>
    </row>
    <row r="78" spans="1:9" ht="12.75" customHeight="1">
      <c r="A78" s="3"/>
      <c r="B78" s="146"/>
      <c r="C78" s="146" t="s">
        <v>127</v>
      </c>
      <c r="D78" s="148">
        <v>8.0100000000000003E-9</v>
      </c>
      <c r="E78" s="148">
        <v>2.0959999999999999E-6</v>
      </c>
      <c r="F78" s="148">
        <v>-4.4079999999999998E-5</v>
      </c>
      <c r="G78" s="148">
        <v>-2.4640000000000002E-9</v>
      </c>
      <c r="H78" s="148">
        <v>-4.5460000000000002E-6</v>
      </c>
      <c r="I78" s="3"/>
    </row>
    <row r="79" spans="1:9" ht="12.75" customHeight="1">
      <c r="A79" s="3"/>
      <c r="B79" s="146"/>
      <c r="C79" s="146" t="s">
        <v>128</v>
      </c>
      <c r="D79" s="148">
        <v>-0.80289999999999995</v>
      </c>
      <c r="E79" s="148">
        <v>-0.60209999999999997</v>
      </c>
      <c r="F79" s="148">
        <v>15.76</v>
      </c>
      <c r="G79" s="148">
        <v>2.99E-3</v>
      </c>
      <c r="H79" s="148">
        <v>-3.5790000000000002E-2</v>
      </c>
      <c r="I79" s="3"/>
    </row>
    <row r="80" spans="1:9" ht="12.75" customHeight="1">
      <c r="A80" s="3"/>
      <c r="B80" s="146"/>
      <c r="C80" s="146" t="s">
        <v>129</v>
      </c>
      <c r="D80" s="148">
        <v>-1.403E-5</v>
      </c>
      <c r="E80" s="148">
        <v>7.3210000000000003E-3</v>
      </c>
      <c r="F80" s="148">
        <v>-8.9599999999999999E-2</v>
      </c>
      <c r="G80" s="148">
        <v>9.7960000000000007E-6</v>
      </c>
      <c r="H80" s="148">
        <v>4.081E-4</v>
      </c>
      <c r="I80" s="3"/>
    </row>
    <row r="81" spans="1:9" ht="12.75" customHeight="1">
      <c r="A81" s="3"/>
      <c r="B81" s="146"/>
      <c r="C81" s="146" t="s">
        <v>130</v>
      </c>
      <c r="D81" s="148">
        <v>4.6839999999999999E-7</v>
      </c>
      <c r="E81" s="148">
        <v>-4.0960000000000001E-5</v>
      </c>
      <c r="F81" s="148">
        <v>1.1069999999999999E-3</v>
      </c>
      <c r="G81" s="148">
        <v>-2.3499999999999999E-8</v>
      </c>
      <c r="H81" s="148">
        <v>-5.0610000000000001E-7</v>
      </c>
      <c r="I81" s="3"/>
    </row>
    <row r="82" spans="1:9" ht="12.75" customHeight="1">
      <c r="A82" s="3"/>
      <c r="B82" s="146"/>
      <c r="C82" s="146" t="s">
        <v>131</v>
      </c>
      <c r="D82" s="148">
        <v>-4.308E-10</v>
      </c>
      <c r="E82" s="148">
        <v>1.9719999999999999E-7</v>
      </c>
      <c r="F82" s="148">
        <v>-2.8540000000000001E-6</v>
      </c>
      <c r="G82" s="148">
        <v>8.4629999999999996E-10</v>
      </c>
      <c r="H82" s="148">
        <v>-7.0510000000000001E-8</v>
      </c>
      <c r="I82" s="3"/>
    </row>
    <row r="83" spans="1:9" ht="12.75" customHeight="1">
      <c r="A83" s="3"/>
      <c r="B83" s="146"/>
      <c r="C83" s="146" t="s">
        <v>132</v>
      </c>
      <c r="D83" s="148">
        <v>-1.7100000000000001E-2</v>
      </c>
      <c r="E83" s="148">
        <v>-1.985E-2</v>
      </c>
      <c r="F83" s="148">
        <v>0.32819999999999999</v>
      </c>
      <c r="G83" s="148">
        <v>7.0989999999999996E-5</v>
      </c>
      <c r="H83" s="148">
        <v>-7.8359999999999996E-4</v>
      </c>
      <c r="I83" s="3"/>
    </row>
    <row r="84" spans="1:9" ht="12.75" customHeight="1">
      <c r="A84" s="3"/>
      <c r="B84" s="146"/>
      <c r="C84" s="146" t="s">
        <v>133</v>
      </c>
      <c r="D84" s="148">
        <v>-1.79E-6</v>
      </c>
      <c r="E84" s="148">
        <v>1.4469999999999999E-4</v>
      </c>
      <c r="F84" s="148">
        <v>-2.369E-3</v>
      </c>
      <c r="G84" s="148">
        <v>3.171E-7</v>
      </c>
      <c r="H84" s="148">
        <v>7.9889999999999992E-6</v>
      </c>
      <c r="I84" s="3"/>
    </row>
    <row r="85" spans="1:9" ht="12.75" customHeight="1">
      <c r="A85" s="3"/>
      <c r="B85" s="146"/>
      <c r="C85" s="146" t="s">
        <v>134</v>
      </c>
      <c r="D85" s="148">
        <v>9.1529999999999993E-9</v>
      </c>
      <c r="E85" s="148">
        <v>-2.9179999999999998E-6</v>
      </c>
      <c r="F85" s="148">
        <v>2.048E-5</v>
      </c>
      <c r="G85" s="148">
        <v>-6.8279999999999996E-10</v>
      </c>
      <c r="H85" s="148">
        <v>-2.308E-7</v>
      </c>
      <c r="I85" s="3"/>
    </row>
    <row r="86" spans="1:9" ht="12.75" customHeight="1">
      <c r="A86" s="3"/>
      <c r="B86" s="146"/>
      <c r="C86" s="146" t="s">
        <v>135</v>
      </c>
      <c r="D86" s="148">
        <v>-5.3460000000000002E-11</v>
      </c>
      <c r="E86" s="148">
        <v>9.0110000000000004E-8</v>
      </c>
      <c r="F86" s="148">
        <v>1.138E-7</v>
      </c>
      <c r="G86" s="148">
        <v>8.873E-11</v>
      </c>
      <c r="H86" s="148">
        <v>5.7930000000000002E-9</v>
      </c>
      <c r="I86" s="3"/>
    </row>
    <row r="87" spans="1:9" ht="12.75" customHeight="1">
      <c r="A87" s="3"/>
      <c r="B87" s="146"/>
      <c r="C87" s="146" t="s">
        <v>136</v>
      </c>
      <c r="D87" s="148">
        <v>-3.1490000000000001E-4</v>
      </c>
      <c r="E87" s="148">
        <v>-6.6980000000000002E-4</v>
      </c>
      <c r="F87" s="148">
        <v>2.4849999999999998E-3</v>
      </c>
      <c r="G87" s="148">
        <v>2.7030000000000002E-6</v>
      </c>
      <c r="H87" s="148">
        <v>-2.3470000000000001E-5</v>
      </c>
      <c r="I87" s="3"/>
    </row>
    <row r="88" spans="1:9" ht="12.75" customHeight="1">
      <c r="A88" s="3"/>
      <c r="B88" s="146"/>
      <c r="C88" s="146" t="s">
        <v>137</v>
      </c>
      <c r="D88" s="148">
        <v>1.037E-8</v>
      </c>
      <c r="E88" s="148">
        <v>7.7409999999999992E-6</v>
      </c>
      <c r="F88" s="148">
        <v>-2.0060000000000001E-5</v>
      </c>
      <c r="G88" s="148">
        <v>1.609E-8</v>
      </c>
      <c r="H88" s="148">
        <v>5.0460000000000001E-7</v>
      </c>
      <c r="I88" s="3"/>
    </row>
    <row r="89" spans="1:9" ht="12.75" customHeight="1">
      <c r="A89" s="3"/>
      <c r="B89" s="146"/>
      <c r="C89" s="146" t="s">
        <v>138</v>
      </c>
      <c r="D89" s="148">
        <v>-8.4140000000000001E-10</v>
      </c>
      <c r="E89" s="148">
        <v>-8.1320000000000003E-8</v>
      </c>
      <c r="F89" s="148">
        <v>-1.7850000000000001E-6</v>
      </c>
      <c r="G89" s="148">
        <v>-1.2459999999999999E-10</v>
      </c>
      <c r="H89" s="148">
        <v>-6.6739999999999999E-9</v>
      </c>
      <c r="I89" s="3"/>
    </row>
    <row r="90" spans="1:9" ht="12.75" customHeight="1">
      <c r="A90" s="3"/>
      <c r="B90" s="146"/>
      <c r="C90" s="146" t="s">
        <v>139</v>
      </c>
      <c r="D90" s="148">
        <v>-1.136E-6</v>
      </c>
      <c r="E90" s="148">
        <v>-6.7859999999999999E-6</v>
      </c>
      <c r="F90" s="148">
        <v>-3.1710000000000001E-4</v>
      </c>
      <c r="G90" s="148">
        <v>2.2560000000000002E-8</v>
      </c>
      <c r="H90" s="148">
        <v>5.5759999999999998E-8</v>
      </c>
      <c r="I90" s="3"/>
    </row>
    <row r="91" spans="1:9" ht="12.75" customHeight="1">
      <c r="A91" s="3"/>
      <c r="B91" s="146"/>
      <c r="C91" s="146" t="s">
        <v>140</v>
      </c>
      <c r="D91" s="148">
        <v>3.7799999999999998E-9</v>
      </c>
      <c r="E91" s="148">
        <v>1.431E-7</v>
      </c>
      <c r="F91" s="148">
        <v>8.1999999999999998E-7</v>
      </c>
      <c r="G91" s="148">
        <v>3.312E-10</v>
      </c>
      <c r="H91" s="148">
        <v>5.7569999999999999E-10</v>
      </c>
      <c r="I91" s="3"/>
    </row>
    <row r="92" spans="1:9" ht="12.75" customHeight="1">
      <c r="A92" s="3"/>
      <c r="B92" s="146"/>
      <c r="C92" s="146" t="s">
        <v>141</v>
      </c>
      <c r="D92" s="148">
        <v>-1.8120000000000001E-7</v>
      </c>
      <c r="E92" s="148">
        <v>3.418E-7</v>
      </c>
      <c r="F92" s="148">
        <v>4.9530000000000005E-7</v>
      </c>
      <c r="G92" s="148">
        <v>-1.119E-9</v>
      </c>
      <c r="H92" s="148">
        <v>5.0810000000000001E-9</v>
      </c>
      <c r="I92" s="3"/>
    </row>
    <row r="93" spans="1:9" ht="12.75" customHeight="1">
      <c r="A93" s="3"/>
      <c r="B93" s="146"/>
      <c r="C93" s="146"/>
      <c r="D93" s="146"/>
      <c r="E93" s="146"/>
      <c r="F93" s="146"/>
      <c r="G93" s="146"/>
      <c r="H93" s="146"/>
      <c r="I93" s="3"/>
    </row>
    <row r="94" spans="1:9" ht="12.75" customHeight="1">
      <c r="A94" s="3"/>
      <c r="B94" s="146"/>
      <c r="C94" s="151" t="s">
        <v>142</v>
      </c>
      <c r="D94" s="146">
        <v>-27.142900000000001</v>
      </c>
      <c r="E94" s="146">
        <v>-27.142900000000001</v>
      </c>
      <c r="F94" s="146">
        <v>-27.142900000000001</v>
      </c>
      <c r="G94" s="146">
        <v>-27.142900000000001</v>
      </c>
      <c r="H94" s="146">
        <v>-27.142900000000001</v>
      </c>
      <c r="I94" s="3"/>
    </row>
    <row r="95" spans="1:9" ht="12.75" customHeight="1">
      <c r="A95" s="3"/>
      <c r="B95" s="146"/>
      <c r="C95" s="147" t="s">
        <v>143</v>
      </c>
      <c r="D95" s="146">
        <v>5.3571</v>
      </c>
      <c r="E95" s="146">
        <v>5.3571</v>
      </c>
      <c r="F95" s="146">
        <v>5.3571</v>
      </c>
      <c r="G95" s="146">
        <v>5.3571</v>
      </c>
      <c r="H95" s="146">
        <v>5.3571</v>
      </c>
      <c r="I95" s="3"/>
    </row>
    <row r="96" spans="1:9" ht="12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2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2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2.75" customHeight="1">
      <c r="A99" s="4" t="s">
        <v>87</v>
      </c>
      <c r="B99" s="3"/>
      <c r="C99" s="147" t="s">
        <v>123</v>
      </c>
      <c r="D99" s="3"/>
      <c r="E99" s="3"/>
      <c r="F99" s="3"/>
      <c r="G99" s="3"/>
      <c r="H99" s="3"/>
      <c r="I99" s="3"/>
    </row>
    <row r="100" spans="1:9" ht="12.75" customHeight="1">
      <c r="A100" s="3"/>
      <c r="B100" s="3"/>
      <c r="C100" s="147" t="s">
        <v>124</v>
      </c>
      <c r="D100" s="148">
        <v>38.299999999999997</v>
      </c>
      <c r="E100" s="148">
        <v>955.4</v>
      </c>
      <c r="F100" s="148">
        <v>3940</v>
      </c>
      <c r="G100" s="148">
        <v>0.35730000000000001</v>
      </c>
      <c r="H100" s="148">
        <v>2.2109999999999999</v>
      </c>
      <c r="I100" s="3"/>
    </row>
    <row r="101" spans="1:9" ht="12.75" customHeight="1">
      <c r="A101" s="3"/>
      <c r="B101" s="3"/>
      <c r="C101" s="147" t="s">
        <v>125</v>
      </c>
      <c r="D101" s="148">
        <v>1.853E-4</v>
      </c>
      <c r="E101" s="148">
        <v>-0.62809999999999999</v>
      </c>
      <c r="F101" s="148">
        <v>3.7450000000000001</v>
      </c>
      <c r="G101" s="148">
        <v>4.57E-4</v>
      </c>
      <c r="H101" s="148">
        <v>-5.7239999999999999E-2</v>
      </c>
      <c r="I101" s="3"/>
    </row>
    <row r="102" spans="1:9" ht="12.75" customHeight="1">
      <c r="A102" s="3"/>
      <c r="B102" s="3"/>
      <c r="C102" s="147" t="s">
        <v>126</v>
      </c>
      <c r="D102" s="148">
        <v>-6.849E-6</v>
      </c>
      <c r="E102" s="148">
        <v>-2.6440000000000001E-3</v>
      </c>
      <c r="F102" s="148">
        <v>8.0539999999999995E-4</v>
      </c>
      <c r="G102" s="148">
        <v>-2.6950000000000002E-7</v>
      </c>
      <c r="H102" s="148">
        <v>4.705E-4</v>
      </c>
      <c r="I102" s="3"/>
    </row>
    <row r="103" spans="1:9" ht="12.75" customHeight="1">
      <c r="A103" s="3"/>
      <c r="B103" s="3"/>
      <c r="C103" s="147" t="s">
        <v>127</v>
      </c>
      <c r="D103" s="148">
        <v>1.5660000000000001E-7</v>
      </c>
      <c r="E103" s="148">
        <v>1.5970000000000001E-5</v>
      </c>
      <c r="F103" s="148">
        <v>-5.7780000000000004E-6</v>
      </c>
      <c r="G103" s="148">
        <v>-1.221E-8</v>
      </c>
      <c r="H103" s="148">
        <v>-1.358E-6</v>
      </c>
      <c r="I103" s="3"/>
    </row>
    <row r="104" spans="1:9" ht="12.75" customHeight="1">
      <c r="A104" s="3"/>
      <c r="B104" s="3"/>
      <c r="C104" s="147" t="s">
        <v>128</v>
      </c>
      <c r="D104" s="148">
        <v>-1.1739999999999999</v>
      </c>
      <c r="E104" s="148">
        <v>1.988</v>
      </c>
      <c r="F104" s="148">
        <v>31.95</v>
      </c>
      <c r="G104" s="148">
        <v>5.1609999999999998E-3</v>
      </c>
      <c r="H104" s="148">
        <v>-2.9229999999999998E-3</v>
      </c>
      <c r="I104" s="3"/>
    </row>
    <row r="105" spans="1:9" ht="12.75" customHeight="1">
      <c r="A105" s="3"/>
      <c r="B105" s="3"/>
      <c r="C105" s="147" t="s">
        <v>129</v>
      </c>
      <c r="D105" s="148">
        <v>-3.6909999999999997E-5</v>
      </c>
      <c r="E105" s="148">
        <v>2.1950000000000001E-2</v>
      </c>
      <c r="F105" s="148">
        <v>-0.20610000000000001</v>
      </c>
      <c r="G105" s="148">
        <v>2.287E-5</v>
      </c>
      <c r="H105" s="148">
        <v>-2.6959999999999999E-4</v>
      </c>
      <c r="I105" s="3"/>
    </row>
    <row r="106" spans="1:9" ht="12.75" customHeight="1">
      <c r="A106" s="3"/>
      <c r="B106" s="3"/>
      <c r="C106" s="147" t="s">
        <v>130</v>
      </c>
      <c r="D106" s="148">
        <v>-2.1299999999999999E-7</v>
      </c>
      <c r="E106" s="148">
        <v>-3.6929999999999998E-4</v>
      </c>
      <c r="F106" s="148">
        <v>-3.0599999999999998E-5</v>
      </c>
      <c r="G106" s="148">
        <v>1.7680000000000001E-9</v>
      </c>
      <c r="H106" s="148">
        <v>9.9000000000000001E-6</v>
      </c>
      <c r="I106" s="3"/>
    </row>
    <row r="107" spans="1:9" ht="12.75" customHeight="1">
      <c r="A107" s="3"/>
      <c r="B107" s="3"/>
      <c r="C107" s="147" t="s">
        <v>131</v>
      </c>
      <c r="D107" s="148">
        <v>7.3930000000000001E-8</v>
      </c>
      <c r="E107" s="148">
        <v>-4.714E-7</v>
      </c>
      <c r="F107" s="148">
        <v>1.4130000000000001E-6</v>
      </c>
      <c r="G107" s="148">
        <v>-5.9370000000000003E-10</v>
      </c>
      <c r="H107" s="148">
        <v>-2.0240000000000001E-7</v>
      </c>
      <c r="I107" s="3"/>
    </row>
    <row r="108" spans="1:9" ht="12.75" customHeight="1">
      <c r="A108" s="3"/>
      <c r="B108" s="3"/>
      <c r="C108" s="147" t="s">
        <v>132</v>
      </c>
      <c r="D108" s="148">
        <v>5.947E-3</v>
      </c>
      <c r="E108" s="148">
        <v>-3.7589999999999998E-2</v>
      </c>
      <c r="F108" s="148">
        <v>-0.25480000000000003</v>
      </c>
      <c r="G108" s="148">
        <v>1.2969999999999999E-5</v>
      </c>
      <c r="H108" s="148">
        <v>-9.079E-4</v>
      </c>
      <c r="I108" s="3"/>
    </row>
    <row r="109" spans="1:9" ht="12.75" customHeight="1">
      <c r="A109" s="3"/>
      <c r="B109" s="3"/>
      <c r="C109" s="147" t="s">
        <v>133</v>
      </c>
      <c r="D109" s="148">
        <v>-4.386E-6</v>
      </c>
      <c r="E109" s="148">
        <v>6.311E-4</v>
      </c>
      <c r="F109" s="148">
        <v>-3.5100000000000001E-3</v>
      </c>
      <c r="G109" s="148">
        <v>3.6390000000000002E-7</v>
      </c>
      <c r="H109" s="148">
        <v>9.4020000000000008E-6</v>
      </c>
      <c r="I109" s="3"/>
    </row>
    <row r="110" spans="1:9" ht="12.75" customHeight="1">
      <c r="A110" s="3"/>
      <c r="B110" s="3"/>
      <c r="C110" s="147" t="s">
        <v>134</v>
      </c>
      <c r="D110" s="148">
        <v>-8.4849999999999995E-8</v>
      </c>
      <c r="E110" s="148">
        <v>-5.6120000000000002E-7</v>
      </c>
      <c r="F110" s="148">
        <v>1.084E-5</v>
      </c>
      <c r="G110" s="148">
        <v>1.651E-9</v>
      </c>
      <c r="H110" s="148">
        <v>3.8130000000000001E-7</v>
      </c>
      <c r="I110" s="3"/>
    </row>
    <row r="111" spans="1:9" ht="12.75" customHeight="1">
      <c r="A111" s="3"/>
      <c r="B111" s="3"/>
      <c r="C111" s="147" t="s">
        <v>135</v>
      </c>
      <c r="D111" s="148">
        <v>4.0579999999999998E-9</v>
      </c>
      <c r="E111" s="148">
        <v>-1.1740000000000001E-7</v>
      </c>
      <c r="F111" s="148">
        <v>4.7660000000000002E-7</v>
      </c>
      <c r="G111" s="148">
        <v>-2.2580000000000001E-11</v>
      </c>
      <c r="H111" s="148">
        <v>-2.138E-8</v>
      </c>
      <c r="I111" s="3"/>
    </row>
    <row r="112" spans="1:9" ht="12.75" customHeight="1">
      <c r="A112" s="3"/>
      <c r="B112" s="3"/>
      <c r="C112" s="147" t="s">
        <v>136</v>
      </c>
      <c r="D112" s="148">
        <v>3.233E-4</v>
      </c>
      <c r="E112" s="148">
        <v>-1.0399999999999999E-3</v>
      </c>
      <c r="F112" s="148">
        <v>-8.3979999999999992E-3</v>
      </c>
      <c r="G112" s="148">
        <v>-3.3270000000000001E-6</v>
      </c>
      <c r="H112" s="148">
        <v>2.3779999999999999E-5</v>
      </c>
      <c r="I112" s="3"/>
    </row>
    <row r="113" spans="1:9" ht="12.75" customHeight="1">
      <c r="A113" s="3"/>
      <c r="B113" s="3"/>
      <c r="C113" s="147" t="s">
        <v>137</v>
      </c>
      <c r="D113" s="148">
        <v>8.3890000000000005E-8</v>
      </c>
      <c r="E113" s="148">
        <v>-1.117E-5</v>
      </c>
      <c r="F113" s="148">
        <v>-3.1510000000000002E-5</v>
      </c>
      <c r="G113" s="148">
        <v>8.2459999999999999E-9</v>
      </c>
      <c r="H113" s="148">
        <v>-8.0559999999999996E-7</v>
      </c>
      <c r="I113" s="3"/>
    </row>
    <row r="114" spans="1:9" ht="12.75" customHeight="1">
      <c r="A114" s="3"/>
      <c r="B114" s="3"/>
      <c r="C114" s="147" t="s">
        <v>138</v>
      </c>
      <c r="D114" s="148">
        <v>-6.1449999999999998E-9</v>
      </c>
      <c r="E114" s="148">
        <v>7.6049999999999996E-7</v>
      </c>
      <c r="F114" s="148">
        <v>5.8250000000000003E-7</v>
      </c>
      <c r="G114" s="148">
        <v>5.7769999999999998E-11</v>
      </c>
      <c r="H114" s="148">
        <v>2.5769999999999998E-8</v>
      </c>
      <c r="I114" s="3"/>
    </row>
    <row r="115" spans="1:9" ht="12.75" customHeight="1">
      <c r="A115" s="3"/>
      <c r="B115" s="3"/>
      <c r="C115" s="147" t="s">
        <v>139</v>
      </c>
      <c r="D115" s="148">
        <v>-9.7499999999999998E-7</v>
      </c>
      <c r="E115" s="148">
        <v>-2.0329999999999998E-6</v>
      </c>
      <c r="F115" s="148">
        <v>-2.319E-4</v>
      </c>
      <c r="G115" s="148">
        <v>-1.5139999999999999E-8</v>
      </c>
      <c r="H115" s="148">
        <v>-2.184E-7</v>
      </c>
      <c r="I115" s="3"/>
    </row>
    <row r="116" spans="1:9" ht="12.75" customHeight="1">
      <c r="A116" s="3"/>
      <c r="B116" s="3"/>
      <c r="C116" s="147" t="s">
        <v>140</v>
      </c>
      <c r="D116" s="148">
        <v>9.9840000000000003E-9</v>
      </c>
      <c r="E116" s="148">
        <v>-5.0910000000000003E-7</v>
      </c>
      <c r="F116" s="148">
        <v>2.0820000000000001E-6</v>
      </c>
      <c r="G116" s="148">
        <v>-2.9809999999999998E-10</v>
      </c>
      <c r="H116" s="148">
        <v>2.5839999999999998E-8</v>
      </c>
      <c r="I116" s="3"/>
    </row>
    <row r="117" spans="1:9" ht="12.75" customHeight="1">
      <c r="A117" s="3"/>
      <c r="B117" s="3"/>
      <c r="C117" s="147" t="s">
        <v>141</v>
      </c>
      <c r="D117" s="148">
        <v>-1.1429999999999999E-6</v>
      </c>
      <c r="E117" s="148">
        <v>2.5969999999999999E-6</v>
      </c>
      <c r="F117" s="148">
        <v>1.9640000000000002E-6</v>
      </c>
      <c r="G117" s="148">
        <v>8.5999999999999993E-9</v>
      </c>
      <c r="H117" s="148">
        <v>-6.1360000000000002E-8</v>
      </c>
      <c r="I117" s="3"/>
    </row>
    <row r="118" spans="1:9" ht="12.75" customHeight="1">
      <c r="A118" s="3"/>
      <c r="B118" s="3"/>
      <c r="C118" s="147"/>
      <c r="D118" s="146"/>
      <c r="E118" s="146"/>
      <c r="F118" s="146"/>
      <c r="G118" s="146"/>
      <c r="H118" s="146"/>
      <c r="I118" s="3"/>
    </row>
    <row r="119" spans="1:9" ht="12.75" customHeight="1">
      <c r="A119" s="3"/>
      <c r="B119" s="3"/>
      <c r="C119" s="151" t="s">
        <v>142</v>
      </c>
      <c r="D119" s="147">
        <v>-27.884599999999999</v>
      </c>
      <c r="E119" s="147">
        <v>-27.884599999999999</v>
      </c>
      <c r="F119" s="147">
        <v>-27.884599999999999</v>
      </c>
      <c r="G119" s="147">
        <v>-27.884599999999999</v>
      </c>
      <c r="H119" s="147">
        <v>-27.884599999999999</v>
      </c>
      <c r="I119" s="3"/>
    </row>
    <row r="120" spans="1:9" ht="12.75" customHeight="1">
      <c r="A120" s="3"/>
      <c r="B120" s="3"/>
      <c r="C120" s="147" t="s">
        <v>143</v>
      </c>
      <c r="D120" s="147">
        <v>-4.9038000000000004</v>
      </c>
      <c r="E120" s="147">
        <v>-4.9038000000000004</v>
      </c>
      <c r="F120" s="147">
        <v>-4.9038000000000004</v>
      </c>
      <c r="G120" s="147">
        <v>-4.9038000000000004</v>
      </c>
      <c r="H120" s="147">
        <v>-4.9038000000000004</v>
      </c>
      <c r="I120" s="3"/>
    </row>
    <row r="121" spans="1:9" ht="12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2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2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2.75" customHeight="1">
      <c r="A124" s="4" t="s">
        <v>89</v>
      </c>
      <c r="B124" s="3"/>
      <c r="C124" s="3"/>
      <c r="D124" s="3"/>
      <c r="E124" s="3"/>
      <c r="F124" s="3"/>
      <c r="G124" s="3"/>
      <c r="H124" s="3"/>
      <c r="I124" s="3"/>
    </row>
    <row r="125" spans="1:9" ht="12.75" customHeight="1">
      <c r="A125" s="3"/>
      <c r="B125" s="3"/>
      <c r="C125" s="147" t="s">
        <v>123</v>
      </c>
      <c r="D125" s="146" t="s">
        <v>146</v>
      </c>
      <c r="E125" s="146" t="s">
        <v>147</v>
      </c>
      <c r="F125" s="146" t="s">
        <v>148</v>
      </c>
      <c r="G125" s="146" t="s">
        <v>149</v>
      </c>
      <c r="H125" s="146" t="s">
        <v>150</v>
      </c>
      <c r="I125" s="3"/>
    </row>
    <row r="126" spans="1:9" ht="12.75" customHeight="1">
      <c r="A126" s="3"/>
      <c r="B126" s="3"/>
      <c r="C126" s="147" t="s">
        <v>124</v>
      </c>
      <c r="D126" s="148">
        <v>34.380000000000003</v>
      </c>
      <c r="E126" s="148">
        <v>957.2</v>
      </c>
      <c r="F126" s="148">
        <v>3755</v>
      </c>
      <c r="G126" s="148">
        <v>0.39579999999999999</v>
      </c>
      <c r="H126" s="148">
        <v>1.5489999999999999</v>
      </c>
      <c r="I126" s="3"/>
    </row>
    <row r="127" spans="1:9" ht="12.75" customHeight="1">
      <c r="A127" s="3"/>
      <c r="B127" s="3"/>
      <c r="C127" s="147" t="s">
        <v>125</v>
      </c>
      <c r="D127" s="148">
        <v>-2.8019999999999998E-4</v>
      </c>
      <c r="E127" s="148">
        <v>-0.43569999999999998</v>
      </c>
      <c r="F127" s="148">
        <v>2.839</v>
      </c>
      <c r="G127" s="148">
        <v>5.9500000000000004E-4</v>
      </c>
      <c r="H127" s="148">
        <v>-4.1599999999999998E-2</v>
      </c>
      <c r="I127" s="3"/>
    </row>
    <row r="128" spans="1:9" ht="12.75" customHeight="1">
      <c r="A128" s="3"/>
      <c r="B128" s="3"/>
      <c r="C128" s="147" t="s">
        <v>151</v>
      </c>
      <c r="D128" s="148">
        <v>7.7700000000000001E-6</v>
      </c>
      <c r="E128" s="148">
        <v>-2.1870000000000001E-3</v>
      </c>
      <c r="F128" s="148">
        <v>-2.9589999999999998E-3</v>
      </c>
      <c r="G128" s="148">
        <v>4.9999999999999998E-7</v>
      </c>
      <c r="H128" s="148">
        <v>2.6229999999999998E-4</v>
      </c>
      <c r="I128" s="3"/>
    </row>
    <row r="129" spans="1:9" ht="12.75" customHeight="1">
      <c r="A129" s="3"/>
      <c r="B129" s="3"/>
      <c r="C129" s="147" t="s">
        <v>127</v>
      </c>
      <c r="D129" s="148">
        <v>1.5529999999999999E-7</v>
      </c>
      <c r="E129" s="148">
        <v>5.7409999999999998E-6</v>
      </c>
      <c r="F129" s="148">
        <v>5.0130000000000003E-5</v>
      </c>
      <c r="G129" s="148">
        <v>4.0119999999999998E-8</v>
      </c>
      <c r="H129" s="148">
        <v>-1.844E-6</v>
      </c>
      <c r="I129" s="3"/>
    </row>
    <row r="130" spans="1:9" ht="12.75" customHeight="1">
      <c r="A130" s="3"/>
      <c r="B130" s="3"/>
      <c r="C130" s="147" t="s">
        <v>128</v>
      </c>
      <c r="D130" s="148">
        <v>-0.78649999999999998</v>
      </c>
      <c r="E130" s="148">
        <v>1.071</v>
      </c>
      <c r="F130" s="148">
        <v>17.66</v>
      </c>
      <c r="G130" s="148">
        <v>3.0430000000000001E-3</v>
      </c>
      <c r="H130" s="148">
        <v>5.5619999999999997E-4</v>
      </c>
      <c r="I130" s="3"/>
    </row>
    <row r="131" spans="1:9" ht="12.75" customHeight="1">
      <c r="A131" s="3"/>
      <c r="B131" s="3"/>
      <c r="C131" s="147" t="s">
        <v>129</v>
      </c>
      <c r="D131" s="148">
        <v>-3.9990000000000002E-5</v>
      </c>
      <c r="E131" s="148">
        <v>1.218E-2</v>
      </c>
      <c r="F131" s="148">
        <v>-0.13789999999999999</v>
      </c>
      <c r="G131" s="148">
        <v>1.859E-5</v>
      </c>
      <c r="H131" s="148">
        <v>-1.3310000000000001E-4</v>
      </c>
      <c r="I131" s="3"/>
    </row>
    <row r="132" spans="1:9" ht="12.75" customHeight="1">
      <c r="A132" s="3"/>
      <c r="B132" s="3"/>
      <c r="C132" s="147" t="s">
        <v>130</v>
      </c>
      <c r="D132" s="148">
        <v>-4.9699999999999996E-7</v>
      </c>
      <c r="E132" s="148">
        <v>-7.1829999999999995E-5</v>
      </c>
      <c r="F132" s="148">
        <v>-1.7440000000000001E-4</v>
      </c>
      <c r="G132" s="148">
        <v>1.9180000000000002E-9</v>
      </c>
      <c r="H132" s="148">
        <v>4.8409999999999995E-7</v>
      </c>
      <c r="I132" s="3"/>
    </row>
    <row r="133" spans="1:9" ht="12.75" customHeight="1">
      <c r="A133" s="3"/>
      <c r="B133" s="3"/>
      <c r="C133" s="147" t="s">
        <v>131</v>
      </c>
      <c r="D133" s="148">
        <v>7.4079999999999999E-8</v>
      </c>
      <c r="E133" s="148">
        <v>1.24E-6</v>
      </c>
      <c r="F133" s="148">
        <v>-5.3340000000000001E-6</v>
      </c>
      <c r="G133" s="148">
        <v>-2.9389999999999999E-10</v>
      </c>
      <c r="H133" s="148">
        <v>2.763E-8</v>
      </c>
      <c r="I133" s="3"/>
    </row>
    <row r="134" spans="1:9" ht="12.75" customHeight="1">
      <c r="A134" s="3"/>
      <c r="B134" s="3"/>
      <c r="C134" s="147" t="s">
        <v>132</v>
      </c>
      <c r="D134" s="148">
        <v>-6.9119999999999997E-3</v>
      </c>
      <c r="E134" s="148">
        <v>-5.5719999999999999E-4</v>
      </c>
      <c r="F134" s="148">
        <v>0.16070000000000001</v>
      </c>
      <c r="G134" s="148">
        <v>3.7889999999999998E-5</v>
      </c>
      <c r="H134" s="148">
        <v>-2.452E-4</v>
      </c>
      <c r="I134" s="3"/>
    </row>
    <row r="135" spans="1:9" ht="12.75" customHeight="1">
      <c r="A135" s="3"/>
      <c r="B135" s="3"/>
      <c r="C135" s="147" t="s">
        <v>133</v>
      </c>
      <c r="D135" s="148">
        <v>2.4270000000000002E-7</v>
      </c>
      <c r="E135" s="148">
        <v>1.728E-4</v>
      </c>
      <c r="F135" s="148">
        <v>1.243E-3</v>
      </c>
      <c r="G135" s="148">
        <v>6.1760000000000002E-7</v>
      </c>
      <c r="H135" s="148">
        <v>-4.4320000000000001E-6</v>
      </c>
      <c r="I135" s="3"/>
    </row>
    <row r="136" spans="1:9" ht="12.75" customHeight="1">
      <c r="A136" s="3"/>
      <c r="B136" s="3"/>
      <c r="C136" s="147" t="s">
        <v>134</v>
      </c>
      <c r="D136" s="148">
        <v>-1.395E-7</v>
      </c>
      <c r="E136" s="148">
        <v>-1.615E-6</v>
      </c>
      <c r="F136" s="148">
        <v>5.8829999999999997E-5</v>
      </c>
      <c r="G136" s="148">
        <v>-6.9569999999999999E-9</v>
      </c>
      <c r="H136" s="148">
        <v>7.7000000000000001E-8</v>
      </c>
      <c r="I136" s="3"/>
    </row>
    <row r="137" spans="1:9" ht="12.75" customHeight="1">
      <c r="A137" s="3"/>
      <c r="B137" s="3"/>
      <c r="C137" s="147" t="s">
        <v>135</v>
      </c>
      <c r="D137" s="148">
        <v>3.7339999999999997E-9</v>
      </c>
      <c r="E137" s="148">
        <v>5.0759999999999999E-8</v>
      </c>
      <c r="F137" s="148">
        <v>-5.4059999999999996E-7</v>
      </c>
      <c r="G137" s="148">
        <v>-1.8610000000000001E-10</v>
      </c>
      <c r="H137" s="148">
        <v>1.7860000000000001E-10</v>
      </c>
      <c r="I137" s="3"/>
    </row>
    <row r="138" spans="1:9" ht="12.75" customHeight="1">
      <c r="A138" s="3"/>
      <c r="B138" s="3"/>
      <c r="C138" s="147" t="s">
        <v>136</v>
      </c>
      <c r="D138" s="148">
        <v>-5.6520000000000001E-5</v>
      </c>
      <c r="E138" s="148">
        <v>-1.3559999999999999E-4</v>
      </c>
      <c r="F138" s="148">
        <v>7.4710000000000002E-3</v>
      </c>
      <c r="G138" s="148">
        <v>4.2269999999999999E-7</v>
      </c>
      <c r="H138" s="148">
        <v>-7.576E-6</v>
      </c>
      <c r="I138" s="3"/>
    </row>
    <row r="139" spans="1:9" ht="12.75" customHeight="1">
      <c r="A139" s="3"/>
      <c r="B139" s="3"/>
      <c r="C139" s="147" t="s">
        <v>137</v>
      </c>
      <c r="D139" s="148">
        <v>1.104E-7</v>
      </c>
      <c r="E139" s="148">
        <v>1.215E-6</v>
      </c>
      <c r="F139" s="148">
        <v>-1.4669999999999999E-4</v>
      </c>
      <c r="G139" s="148">
        <v>2.0759999999999999E-8</v>
      </c>
      <c r="H139" s="148">
        <v>-8.1310000000000005E-8</v>
      </c>
      <c r="I139" s="3"/>
    </row>
    <row r="140" spans="1:9" ht="12.75" customHeight="1">
      <c r="A140" s="3"/>
      <c r="B140" s="3"/>
      <c r="C140" s="147" t="s">
        <v>138</v>
      </c>
      <c r="D140" s="148">
        <v>-4.8850000000000004E-9</v>
      </c>
      <c r="E140" s="148">
        <v>-1.3969999999999999E-7</v>
      </c>
      <c r="F140" s="148">
        <v>3.3620000000000002E-6</v>
      </c>
      <c r="G140" s="148">
        <v>-2.9019999999999999E-10</v>
      </c>
      <c r="H140" s="148">
        <v>5.6839999999999998E-9</v>
      </c>
      <c r="I140" s="3"/>
    </row>
    <row r="141" spans="1:9" ht="12.75" customHeight="1">
      <c r="A141" s="3"/>
      <c r="B141" s="3"/>
      <c r="C141" s="147" t="s">
        <v>139</v>
      </c>
      <c r="D141" s="148">
        <v>-3.2819999999999999E-7</v>
      </c>
      <c r="E141" s="148">
        <v>2.1220000000000002E-6</v>
      </c>
      <c r="F141" s="148">
        <v>5.5289999999999999E-6</v>
      </c>
      <c r="G141" s="148">
        <v>-2.133E-9</v>
      </c>
      <c r="H141" s="148">
        <v>-2.4740000000000001E-7</v>
      </c>
      <c r="I141" s="3"/>
    </row>
    <row r="142" spans="1:9" ht="12.75" customHeight="1">
      <c r="A142" s="3"/>
      <c r="B142" s="3"/>
      <c r="C142" s="147" t="s">
        <v>140</v>
      </c>
      <c r="D142" s="148">
        <v>1.066E-9</v>
      </c>
      <c r="E142" s="148">
        <v>1.2450000000000001E-7</v>
      </c>
      <c r="F142" s="148">
        <v>-1.08E-5</v>
      </c>
      <c r="G142" s="148">
        <v>2.1459999999999999E-10</v>
      </c>
      <c r="H142" s="148">
        <v>1.0989999999999999E-8</v>
      </c>
      <c r="I142" s="3"/>
    </row>
    <row r="143" spans="1:9" ht="12.75" customHeight="1">
      <c r="A143" s="3"/>
      <c r="B143" s="3"/>
      <c r="C143" s="147" t="s">
        <v>141</v>
      </c>
      <c r="D143" s="148">
        <v>-4.8559999999999999E-8</v>
      </c>
      <c r="E143" s="148">
        <v>3.572E-7</v>
      </c>
      <c r="F143" s="148">
        <v>-1.0339999999999999E-5</v>
      </c>
      <c r="G143" s="148">
        <v>3.0349999999999999E-10</v>
      </c>
      <c r="H143" s="148">
        <v>-2.9680000000000001E-9</v>
      </c>
      <c r="I143" s="3"/>
    </row>
    <row r="144" spans="1:9" ht="12.75" customHeight="1">
      <c r="A144" s="3"/>
      <c r="B144" s="3"/>
      <c r="C144" s="147"/>
      <c r="D144" s="146"/>
      <c r="E144" s="146"/>
      <c r="F144" s="146"/>
      <c r="G144" s="146"/>
      <c r="H144" s="146"/>
      <c r="I144" s="3"/>
    </row>
    <row r="145" spans="1:9" ht="12.75" customHeight="1">
      <c r="A145" s="3"/>
      <c r="B145" s="3"/>
      <c r="C145" s="147" t="s">
        <v>142</v>
      </c>
      <c r="D145" s="146">
        <v>-30.833300000000001</v>
      </c>
      <c r="E145" s="146">
        <v>-30.833300000000001</v>
      </c>
      <c r="F145" s="146">
        <v>-30.833300000000001</v>
      </c>
      <c r="G145" s="146">
        <v>-30.833300000000001</v>
      </c>
      <c r="H145" s="146">
        <v>-30.833300000000001</v>
      </c>
      <c r="I145" s="3"/>
    </row>
    <row r="146" spans="1:9" ht="12.75" customHeight="1">
      <c r="A146" s="3"/>
      <c r="B146" s="3"/>
      <c r="C146" s="147" t="s">
        <v>143</v>
      </c>
      <c r="D146" s="152">
        <v>-6.25</v>
      </c>
      <c r="E146" s="152">
        <v>-6.25</v>
      </c>
      <c r="F146" s="152">
        <v>-6.25</v>
      </c>
      <c r="G146" s="152">
        <v>-6.25</v>
      </c>
      <c r="H146" s="152">
        <v>-6.25</v>
      </c>
      <c r="I146" s="3"/>
    </row>
    <row r="147" spans="1:9" ht="12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2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2.75" customHeight="1">
      <c r="A149" s="4" t="s">
        <v>91</v>
      </c>
      <c r="B149" s="3"/>
      <c r="C149" s="147" t="s">
        <v>123</v>
      </c>
      <c r="D149" s="3"/>
      <c r="E149" s="3"/>
      <c r="F149" s="3"/>
      <c r="G149" s="3"/>
      <c r="H149" s="3"/>
      <c r="I149" s="3"/>
    </row>
    <row r="150" spans="1:9" ht="12.75" customHeight="1">
      <c r="A150" s="3"/>
      <c r="B150" s="3"/>
      <c r="C150" s="147" t="s">
        <v>124</v>
      </c>
      <c r="D150" s="148">
        <v>50.88</v>
      </c>
      <c r="E150" s="148">
        <v>1135</v>
      </c>
      <c r="F150" s="148">
        <v>3147</v>
      </c>
      <c r="G150" s="148">
        <v>0.40550000000000003</v>
      </c>
      <c r="H150" s="148">
        <v>2.36</v>
      </c>
      <c r="I150" s="3"/>
    </row>
    <row r="151" spans="1:9" ht="12.75" customHeight="1">
      <c r="A151" s="3"/>
      <c r="B151" s="3"/>
      <c r="C151" s="147" t="s">
        <v>125</v>
      </c>
      <c r="D151" s="148">
        <v>-9.7629999999999999E-5</v>
      </c>
      <c r="E151" s="148">
        <v>-0.46779999999999999</v>
      </c>
      <c r="F151" s="148">
        <v>6.4009999999999998</v>
      </c>
      <c r="G151" s="148">
        <v>6.8079999999999996E-4</v>
      </c>
      <c r="H151" s="148">
        <v>-4.4429999999999997E-2</v>
      </c>
      <c r="I151" s="3"/>
    </row>
    <row r="152" spans="1:9" ht="12.75" customHeight="1">
      <c r="A152" s="3"/>
      <c r="B152" s="3"/>
      <c r="C152" s="147" t="s">
        <v>126</v>
      </c>
      <c r="D152" s="148">
        <v>5.4430000000000002E-6</v>
      </c>
      <c r="E152" s="148">
        <v>-1.2600000000000001E-3</v>
      </c>
      <c r="F152" s="148">
        <v>-1.0430000000000001E-3</v>
      </c>
      <c r="G152" s="148">
        <v>6.9810000000000004E-7</v>
      </c>
      <c r="H152" s="148">
        <v>4.192E-4</v>
      </c>
      <c r="I152" s="3"/>
    </row>
    <row r="153" spans="1:9" ht="12.75" customHeight="1">
      <c r="A153" s="3"/>
      <c r="B153" s="3"/>
      <c r="C153" s="147" t="s">
        <v>127</v>
      </c>
      <c r="D153" s="148">
        <v>-6.7519999999999998E-8</v>
      </c>
      <c r="E153" s="148">
        <v>2.1039999999999998E-5</v>
      </c>
      <c r="F153" s="148">
        <v>6.1989999999999994E-5</v>
      </c>
      <c r="G153" s="148">
        <v>-5.7420000000000002E-9</v>
      </c>
      <c r="H153" s="148">
        <v>-4.561E-6</v>
      </c>
      <c r="I153" s="3"/>
    </row>
    <row r="154" spans="1:9" ht="12.75" customHeight="1">
      <c r="A154" s="3"/>
      <c r="B154" s="3"/>
      <c r="C154" s="147" t="s">
        <v>128</v>
      </c>
      <c r="D154" s="148">
        <v>-1.0389999999999999</v>
      </c>
      <c r="E154" s="148">
        <v>-2.726</v>
      </c>
      <c r="F154" s="148">
        <v>21.39</v>
      </c>
      <c r="G154" s="148">
        <v>2.9789999999999999E-3</v>
      </c>
      <c r="H154" s="148">
        <v>-5.8369999999999998E-2</v>
      </c>
      <c r="I154" s="3"/>
    </row>
    <row r="155" spans="1:9" ht="12.75" customHeight="1">
      <c r="A155" s="3"/>
      <c r="B155" s="3"/>
      <c r="C155" s="147" t="s">
        <v>129</v>
      </c>
      <c r="D155" s="148">
        <v>-1.575E-5</v>
      </c>
      <c r="E155" s="148">
        <v>7.9310000000000005E-3</v>
      </c>
      <c r="F155" s="148">
        <v>-0.13619999999999999</v>
      </c>
      <c r="G155" s="148">
        <v>1.8340000000000001E-5</v>
      </c>
      <c r="H155" s="148">
        <v>4.9790000000000001E-4</v>
      </c>
      <c r="I155" s="3"/>
    </row>
    <row r="156" spans="1:9" ht="12.75" customHeight="1">
      <c r="A156" s="3"/>
      <c r="B156" s="3"/>
      <c r="C156" s="147" t="s">
        <v>130</v>
      </c>
      <c r="D156" s="148">
        <v>4.8169999999999998E-7</v>
      </c>
      <c r="E156" s="148">
        <v>-1.6359999999999999E-4</v>
      </c>
      <c r="F156" s="148">
        <v>-1.2180000000000001E-4</v>
      </c>
      <c r="G156" s="148">
        <v>-4.3380000000000002E-8</v>
      </c>
      <c r="H156" s="148">
        <v>-6.968E-6</v>
      </c>
      <c r="I156" s="3"/>
    </row>
    <row r="157" spans="1:9" ht="12.75" customHeight="1">
      <c r="A157" s="3"/>
      <c r="B157" s="3"/>
      <c r="C157" s="147" t="s">
        <v>131</v>
      </c>
      <c r="D157" s="148">
        <v>-2.503E-10</v>
      </c>
      <c r="E157" s="148">
        <v>3.3739999999999999E-7</v>
      </c>
      <c r="F157" s="148">
        <v>3.3459999999999998E-6</v>
      </c>
      <c r="G157" s="148">
        <v>-1.5010000000000001E-9</v>
      </c>
      <c r="H157" s="148">
        <v>-3.3470000000000002E-11</v>
      </c>
      <c r="I157" s="3"/>
    </row>
    <row r="158" spans="1:9" ht="12.75" customHeight="1">
      <c r="A158" s="3"/>
      <c r="B158" s="3"/>
      <c r="C158" s="147" t="s">
        <v>132</v>
      </c>
      <c r="D158" s="148">
        <v>-2.104E-2</v>
      </c>
      <c r="E158" s="148">
        <v>-6.3710000000000003E-2</v>
      </c>
      <c r="F158" s="148">
        <v>0.51559999999999995</v>
      </c>
      <c r="G158" s="148">
        <v>6.6260000000000006E-5</v>
      </c>
      <c r="H158" s="148">
        <v>-8.7659999999999995E-4</v>
      </c>
      <c r="I158" s="3"/>
    </row>
    <row r="159" spans="1:9" ht="12.75" customHeight="1">
      <c r="A159" s="3"/>
      <c r="B159" s="3"/>
      <c r="C159" s="147" t="s">
        <v>133</v>
      </c>
      <c r="D159" s="148">
        <v>2.5199999999999998E-7</v>
      </c>
      <c r="E159" s="148">
        <v>1.5129999999999999E-4</v>
      </c>
      <c r="F159" s="148">
        <v>-6.4209999999999996E-3</v>
      </c>
      <c r="G159" s="148">
        <v>4.2790000000000001E-7</v>
      </c>
      <c r="H159" s="148">
        <v>1.0499999999999999E-5</v>
      </c>
      <c r="I159" s="3"/>
    </row>
    <row r="160" spans="1:9" ht="12.75" customHeight="1">
      <c r="A160" s="3"/>
      <c r="B160" s="3"/>
      <c r="C160" s="147" t="s">
        <v>134</v>
      </c>
      <c r="D160" s="148">
        <v>-1.5580000000000001E-8</v>
      </c>
      <c r="E160" s="148">
        <v>-3.799E-6</v>
      </c>
      <c r="F160" s="148">
        <v>-5.3669999999999998E-7</v>
      </c>
      <c r="G160" s="148">
        <v>4.0980000000000002E-10</v>
      </c>
      <c r="H160" s="148">
        <v>-2.405E-8</v>
      </c>
      <c r="I160" s="3"/>
    </row>
    <row r="161" spans="1:9" ht="12.75" customHeight="1">
      <c r="A161" s="3"/>
      <c r="B161" s="3"/>
      <c r="C161" s="147" t="s">
        <v>135</v>
      </c>
      <c r="D161" s="148">
        <v>2.7789999999999999E-10</v>
      </c>
      <c r="E161" s="148">
        <v>5.4130000000000002E-8</v>
      </c>
      <c r="F161" s="148">
        <v>-1.1089999999999999E-7</v>
      </c>
      <c r="G161" s="148">
        <v>-4.1819999999999997E-11</v>
      </c>
      <c r="H161" s="148">
        <v>1.002E-8</v>
      </c>
      <c r="I161" s="3"/>
    </row>
    <row r="162" spans="1:9" ht="12.75" customHeight="1">
      <c r="A162" s="3"/>
      <c r="B162" s="3"/>
      <c r="C162" s="147" t="s">
        <v>136</v>
      </c>
      <c r="D162" s="148">
        <v>-5.8319999999999997E-5</v>
      </c>
      <c r="E162" s="148">
        <v>-2.2620000000000001E-3</v>
      </c>
      <c r="F162" s="148">
        <v>1.8419999999999999E-2</v>
      </c>
      <c r="G162" s="148">
        <v>2.9909999999999998E-6</v>
      </c>
      <c r="H162" s="148">
        <v>-1.243E-5</v>
      </c>
      <c r="I162" s="3"/>
    </row>
    <row r="163" spans="1:9" ht="12.75" customHeight="1">
      <c r="A163" s="3"/>
      <c r="B163" s="3"/>
      <c r="C163" s="147" t="s">
        <v>137</v>
      </c>
      <c r="D163" s="148">
        <v>5.1599999999999999E-8</v>
      </c>
      <c r="E163" s="148">
        <v>-1.049E-6</v>
      </c>
      <c r="F163" s="148">
        <v>-1.3549999999999999E-4</v>
      </c>
      <c r="G163" s="148">
        <v>7.3829999999999998E-9</v>
      </c>
      <c r="H163" s="148">
        <v>3.5260000000000002E-7</v>
      </c>
      <c r="I163" s="3"/>
    </row>
    <row r="164" spans="1:9" ht="12.75" customHeight="1">
      <c r="A164" s="3"/>
      <c r="B164" s="3"/>
      <c r="C164" s="147" t="s">
        <v>138</v>
      </c>
      <c r="D164" s="148">
        <v>-1.556E-9</v>
      </c>
      <c r="E164" s="148">
        <v>3.6590000000000001E-7</v>
      </c>
      <c r="F164" s="148">
        <v>5.7149999999999995E-7</v>
      </c>
      <c r="G164" s="148">
        <v>-6.0579999999999999E-11</v>
      </c>
      <c r="H164" s="148">
        <v>2.4570000000000001E-9</v>
      </c>
      <c r="I164" s="3"/>
    </row>
    <row r="165" spans="1:9" ht="12.75" customHeight="1">
      <c r="A165" s="3"/>
      <c r="B165" s="3"/>
      <c r="C165" s="147" t="s">
        <v>139</v>
      </c>
      <c r="D165" s="148">
        <v>-6.003E-6</v>
      </c>
      <c r="E165" s="148">
        <v>4.9390000000000005E-7</v>
      </c>
      <c r="F165" s="148">
        <v>1.461E-4</v>
      </c>
      <c r="G165" s="148">
        <v>5.1170000000000001E-8</v>
      </c>
      <c r="H165" s="148">
        <v>9.1709999999999997E-7</v>
      </c>
      <c r="I165" s="3"/>
    </row>
    <row r="166" spans="1:9" ht="12.75" customHeight="1">
      <c r="A166" s="3"/>
      <c r="B166" s="3"/>
      <c r="C166" s="147" t="s">
        <v>140</v>
      </c>
      <c r="D166" s="148">
        <v>-3.295E-10</v>
      </c>
      <c r="E166" s="148">
        <v>-6.0300000000000004E-8</v>
      </c>
      <c r="F166" s="148">
        <v>4.2719999999999999E-6</v>
      </c>
      <c r="G166" s="148">
        <v>4.623E-10</v>
      </c>
      <c r="H166" s="148">
        <v>-4.887E-8</v>
      </c>
      <c r="I166" s="3"/>
    </row>
    <row r="167" spans="1:9" ht="12.75" customHeight="1">
      <c r="A167" s="3"/>
      <c r="B167" s="3"/>
      <c r="C167" s="147" t="s">
        <v>141</v>
      </c>
      <c r="D167" s="148">
        <v>-8.9840000000000005E-7</v>
      </c>
      <c r="E167" s="148">
        <v>2.1040000000000001E-6</v>
      </c>
      <c r="F167" s="148">
        <v>-2.1699999999999999E-5</v>
      </c>
      <c r="G167" s="148">
        <v>-3.015E-9</v>
      </c>
      <c r="H167" s="148">
        <v>-1.413E-9</v>
      </c>
      <c r="I167" s="3"/>
    </row>
    <row r="168" spans="1:9" ht="12.75" customHeight="1">
      <c r="A168" s="3"/>
      <c r="B168" s="3"/>
      <c r="C168" s="147"/>
      <c r="D168" s="146"/>
      <c r="E168" s="146"/>
      <c r="F168" s="146"/>
      <c r="G168" s="146"/>
      <c r="H168" s="146"/>
      <c r="I168" s="3"/>
    </row>
    <row r="169" spans="1:9" ht="12.75" customHeight="1">
      <c r="A169" s="3"/>
      <c r="B169" s="3"/>
      <c r="C169" s="147" t="s">
        <v>142</v>
      </c>
      <c r="D169" s="146">
        <v>-24.166699999999999</v>
      </c>
      <c r="E169" s="146">
        <v>-24.166699999999999</v>
      </c>
      <c r="F169" s="146">
        <v>-24.166699999999999</v>
      </c>
      <c r="G169" s="146">
        <v>-24.166699999999999</v>
      </c>
      <c r="H169" s="146">
        <v>-24.166699999999999</v>
      </c>
      <c r="I169" s="3"/>
    </row>
    <row r="170" spans="1:9" ht="12.75" customHeight="1">
      <c r="A170" s="3"/>
      <c r="B170" s="3"/>
      <c r="C170" s="147" t="s">
        <v>143</v>
      </c>
      <c r="D170" s="152">
        <v>7</v>
      </c>
      <c r="E170" s="152">
        <v>7</v>
      </c>
      <c r="F170" s="152">
        <v>7</v>
      </c>
      <c r="G170" s="152">
        <v>7</v>
      </c>
      <c r="H170" s="152">
        <v>7</v>
      </c>
      <c r="I170" s="3"/>
    </row>
    <row r="171" spans="1:9" ht="12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2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2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2.75" customHeight="1">
      <c r="A174" s="4" t="s">
        <v>93</v>
      </c>
      <c r="B174" s="3"/>
      <c r="C174" s="147" t="s">
        <v>123</v>
      </c>
      <c r="D174" s="146" t="s">
        <v>146</v>
      </c>
      <c r="E174" s="146" t="s">
        <v>147</v>
      </c>
      <c r="F174" s="146" t="s">
        <v>148</v>
      </c>
      <c r="G174" s="146" t="s">
        <v>149</v>
      </c>
      <c r="H174" s="146" t="s">
        <v>150</v>
      </c>
      <c r="I174" s="3"/>
    </row>
    <row r="175" spans="1:9" ht="12.75" customHeight="1">
      <c r="A175" s="3"/>
      <c r="B175" s="3"/>
      <c r="C175" s="147" t="s">
        <v>124</v>
      </c>
      <c r="D175" s="148">
        <v>18.72</v>
      </c>
      <c r="E175" s="148">
        <v>937.7</v>
      </c>
      <c r="F175" s="148">
        <v>4241</v>
      </c>
      <c r="G175" s="148">
        <v>0.43859999999999999</v>
      </c>
      <c r="H175" s="148">
        <v>0.95930000000000004</v>
      </c>
      <c r="I175" s="3"/>
    </row>
    <row r="176" spans="1:9" ht="12.75" customHeight="1">
      <c r="A176" s="3"/>
      <c r="B176" s="3"/>
      <c r="C176" s="147" t="s">
        <v>125</v>
      </c>
      <c r="D176" s="148">
        <v>-1.7459999999999999E-5</v>
      </c>
      <c r="E176" s="148">
        <v>-0.32650000000000001</v>
      </c>
      <c r="F176" s="148">
        <v>-1.653</v>
      </c>
      <c r="G176" s="148">
        <v>1.751E-3</v>
      </c>
      <c r="H176" s="148">
        <v>-3.4549999999999997E-2</v>
      </c>
      <c r="I176" s="3"/>
    </row>
    <row r="177" spans="1:9" ht="12.75" customHeight="1">
      <c r="A177" s="3"/>
      <c r="B177" s="3"/>
      <c r="C177" s="147" t="s">
        <v>126</v>
      </c>
      <c r="D177" s="148">
        <v>8.5359999999999997E-7</v>
      </c>
      <c r="E177" s="148">
        <v>-2.5509999999999999E-3</v>
      </c>
      <c r="F177" s="148">
        <v>1.7440000000000001E-2</v>
      </c>
      <c r="G177" s="148">
        <v>4.622E-7</v>
      </c>
      <c r="H177" s="148">
        <v>2.8650000000000003E-4</v>
      </c>
      <c r="I177" s="3"/>
    </row>
    <row r="178" spans="1:9" ht="12.75" customHeight="1">
      <c r="A178" s="3"/>
      <c r="B178" s="3"/>
      <c r="C178" s="147" t="s">
        <v>127</v>
      </c>
      <c r="D178" s="148">
        <v>-9.3119999999999993E-9</v>
      </c>
      <c r="E178" s="148">
        <v>9.7350000000000008E-6</v>
      </c>
      <c r="F178" s="148">
        <v>-3.0809999999999998E-5</v>
      </c>
      <c r="G178" s="148">
        <v>-5.4949999999999997E-9</v>
      </c>
      <c r="H178" s="148">
        <v>-2.2230000000000001E-6</v>
      </c>
      <c r="I178" s="3"/>
    </row>
    <row r="179" spans="1:9" ht="12.75" customHeight="1">
      <c r="A179" s="3"/>
      <c r="B179" s="3"/>
      <c r="C179" s="147" t="s">
        <v>128</v>
      </c>
      <c r="D179" s="148">
        <v>-0.3508</v>
      </c>
      <c r="E179" s="148">
        <v>1.014</v>
      </c>
      <c r="F179" s="148">
        <v>-0.42930000000000001</v>
      </c>
      <c r="G179" s="148">
        <v>1.5740000000000001E-3</v>
      </c>
      <c r="H179" s="148">
        <v>-3.522E-3</v>
      </c>
      <c r="I179" s="3"/>
    </row>
    <row r="180" spans="1:9" ht="12.75" customHeight="1">
      <c r="A180" s="3"/>
      <c r="B180" s="3"/>
      <c r="C180" s="147" t="s">
        <v>129</v>
      </c>
      <c r="D180" s="148">
        <v>3.9970000000000001E-7</v>
      </c>
      <c r="E180" s="148">
        <v>9.5219999999999992E-3</v>
      </c>
      <c r="F180" s="148">
        <v>-1.4489999999999999E-2</v>
      </c>
      <c r="G180" s="148">
        <v>-8.4580000000000002E-7</v>
      </c>
      <c r="H180" s="148">
        <v>7.6590000000000007E-6</v>
      </c>
      <c r="I180" s="3"/>
    </row>
    <row r="181" spans="1:9" ht="12.75" customHeight="1">
      <c r="A181" s="3"/>
      <c r="B181" s="3"/>
      <c r="C181" s="147" t="s">
        <v>130</v>
      </c>
      <c r="D181" s="148">
        <v>-5.4800000000000001E-8</v>
      </c>
      <c r="E181" s="148">
        <v>-9.2490000000000004E-5</v>
      </c>
      <c r="F181" s="148">
        <v>-3.3730000000000001E-4</v>
      </c>
      <c r="G181" s="148">
        <v>5.6990000000000003E-8</v>
      </c>
      <c r="H181" s="148">
        <v>-1.3149999999999999E-6</v>
      </c>
      <c r="I181" s="3"/>
    </row>
    <row r="182" spans="1:9" ht="12.75" customHeight="1">
      <c r="A182" s="3"/>
      <c r="B182" s="3"/>
      <c r="C182" s="147" t="s">
        <v>131</v>
      </c>
      <c r="D182" s="148">
        <v>7.0290000000000002E-10</v>
      </c>
      <c r="E182" s="148">
        <v>1.663E-7</v>
      </c>
      <c r="F182" s="148">
        <v>1.4800000000000001E-5</v>
      </c>
      <c r="G182" s="148">
        <v>1.436E-9</v>
      </c>
      <c r="H182" s="148">
        <v>8.3110000000000008E-9</v>
      </c>
      <c r="I182" s="3"/>
    </row>
    <row r="183" spans="1:9" ht="12.75" customHeight="1">
      <c r="A183" s="3"/>
      <c r="B183" s="3"/>
      <c r="C183" s="147" t="s">
        <v>132</v>
      </c>
      <c r="D183" s="148">
        <v>-4.8019999999999998E-3</v>
      </c>
      <c r="E183" s="148">
        <v>1.489E-2</v>
      </c>
      <c r="F183" s="148">
        <v>-3.3930000000000002E-3</v>
      </c>
      <c r="G183" s="148">
        <v>3.0719999999999997E-5</v>
      </c>
      <c r="H183" s="148">
        <v>-2.722E-5</v>
      </c>
      <c r="I183" s="3"/>
    </row>
    <row r="184" spans="1:9" ht="12.75" customHeight="1">
      <c r="A184" s="3"/>
      <c r="B184" s="3"/>
      <c r="C184" s="147" t="s">
        <v>133</v>
      </c>
      <c r="D184" s="148">
        <v>1.762E-7</v>
      </c>
      <c r="E184" s="148">
        <v>1.3970000000000001E-4</v>
      </c>
      <c r="F184" s="148">
        <v>3.7570000000000002E-4</v>
      </c>
      <c r="G184" s="148">
        <v>5.6260000000000002E-9</v>
      </c>
      <c r="H184" s="148">
        <v>3.4000000000000001E-6</v>
      </c>
      <c r="I184" s="3"/>
    </row>
    <row r="185" spans="1:9" ht="12.75" customHeight="1">
      <c r="A185" s="3"/>
      <c r="B185" s="3"/>
      <c r="C185" s="147" t="s">
        <v>134</v>
      </c>
      <c r="D185" s="148">
        <v>-4.4400000000000004E-9</v>
      </c>
      <c r="E185" s="148">
        <v>-3.3589999999999999E-6</v>
      </c>
      <c r="F185" s="148">
        <v>-1.187E-5</v>
      </c>
      <c r="G185" s="148">
        <v>-7.1870000000000001E-10</v>
      </c>
      <c r="H185" s="148">
        <v>2.7780000000000001E-8</v>
      </c>
      <c r="I185" s="3"/>
    </row>
    <row r="186" spans="1:9" ht="12.75" customHeight="1">
      <c r="A186" s="3"/>
      <c r="B186" s="3"/>
      <c r="C186" s="147" t="s">
        <v>135</v>
      </c>
      <c r="D186" s="148">
        <v>6.5379999999999998E-11</v>
      </c>
      <c r="E186" s="148">
        <v>3.592E-8</v>
      </c>
      <c r="F186" s="148">
        <v>-2.9259999999999999E-8</v>
      </c>
      <c r="G186" s="148">
        <v>8.4709999999999998E-11</v>
      </c>
      <c r="H186" s="148">
        <v>-6.7739999999999996E-10</v>
      </c>
      <c r="I186" s="3"/>
    </row>
    <row r="187" spans="1:9" ht="12.75" customHeight="1">
      <c r="A187" s="3"/>
      <c r="B187" s="3"/>
      <c r="C187" s="147" t="s">
        <v>136</v>
      </c>
      <c r="D187" s="148">
        <v>-2.3730000000000001E-5</v>
      </c>
      <c r="E187" s="148">
        <v>-7.347E-5</v>
      </c>
      <c r="F187" s="148">
        <v>1.628E-4</v>
      </c>
      <c r="G187" s="148">
        <v>-1.4990000000000001E-7</v>
      </c>
      <c r="H187" s="148">
        <v>1.9089999999999998E-6</v>
      </c>
      <c r="I187" s="3"/>
    </row>
    <row r="188" spans="1:9" ht="12.75" customHeight="1">
      <c r="A188" s="3"/>
      <c r="B188" s="3"/>
      <c r="C188" s="147" t="s">
        <v>137</v>
      </c>
      <c r="D188" s="148">
        <v>-1.4800000000000001E-10</v>
      </c>
      <c r="E188" s="148">
        <v>6.9429999999999996E-7</v>
      </c>
      <c r="F188" s="148">
        <v>8.9270000000000005E-7</v>
      </c>
      <c r="G188" s="148">
        <v>-2.0960000000000002E-9</v>
      </c>
      <c r="H188" s="148">
        <v>-2.8360000000000001E-8</v>
      </c>
      <c r="I188" s="3"/>
    </row>
    <row r="189" spans="1:9" ht="12.75" customHeight="1">
      <c r="A189" s="3"/>
      <c r="B189" s="3"/>
      <c r="C189" s="147" t="s">
        <v>138</v>
      </c>
      <c r="D189" s="148">
        <v>1.035E-10</v>
      </c>
      <c r="E189" s="148">
        <v>-2.1890000000000002E-9</v>
      </c>
      <c r="F189" s="148">
        <v>2.2000000000000001E-7</v>
      </c>
      <c r="G189" s="148">
        <v>-1.019E-10</v>
      </c>
      <c r="H189" s="148">
        <v>5.3030000000000004E-9</v>
      </c>
      <c r="I189" s="3"/>
    </row>
    <row r="190" spans="1:9" ht="12.75" customHeight="1">
      <c r="A190" s="3"/>
      <c r="B190" s="3"/>
      <c r="C190" s="147" t="s">
        <v>139</v>
      </c>
      <c r="D190" s="148">
        <v>1.026E-6</v>
      </c>
      <c r="E190" s="148">
        <v>3.2619999999999999E-6</v>
      </c>
      <c r="F190" s="148">
        <v>9.2310000000000002E-6</v>
      </c>
      <c r="G190" s="148">
        <v>-1.8489999999999999E-9</v>
      </c>
      <c r="H190" s="148">
        <v>1.268E-8</v>
      </c>
      <c r="I190" s="3"/>
    </row>
    <row r="191" spans="1:9" ht="12.75" customHeight="1">
      <c r="A191" s="3"/>
      <c r="B191" s="3"/>
      <c r="C191" s="147" t="s">
        <v>140</v>
      </c>
      <c r="D191" s="148">
        <v>-3.1479999999999999E-10</v>
      </c>
      <c r="E191" s="148">
        <v>3.8019999999999999E-9</v>
      </c>
      <c r="F191" s="148">
        <v>-4.6199999999999998E-7</v>
      </c>
      <c r="G191" s="148">
        <v>-1.7430000000000001E-10</v>
      </c>
      <c r="H191" s="148">
        <v>-7.5379999999999994E-9</v>
      </c>
      <c r="I191" s="3"/>
    </row>
    <row r="192" spans="1:9" ht="12.75" customHeight="1">
      <c r="A192" s="3"/>
      <c r="B192" s="3"/>
      <c r="C192" s="147" t="s">
        <v>141</v>
      </c>
      <c r="D192" s="148">
        <v>-8.4460000000000003E-8</v>
      </c>
      <c r="E192" s="148">
        <v>4.601E-7</v>
      </c>
      <c r="F192" s="148">
        <v>-4.7899999999999999E-7</v>
      </c>
      <c r="G192" s="148">
        <v>1.8509999999999999E-9</v>
      </c>
      <c r="H192" s="148">
        <v>-6.2440000000000004E-9</v>
      </c>
      <c r="I192" s="3"/>
    </row>
    <row r="193" spans="1:9" ht="12.75" customHeight="1">
      <c r="A193" s="3"/>
      <c r="B193" s="3"/>
      <c r="C193" s="147"/>
      <c r="D193" s="146"/>
      <c r="E193" s="146"/>
      <c r="F193" s="146"/>
      <c r="G193" s="146"/>
      <c r="H193" s="146"/>
      <c r="I193" s="3"/>
    </row>
    <row r="194" spans="1:9" ht="12.75" customHeight="1">
      <c r="A194" s="3"/>
      <c r="B194" s="3"/>
      <c r="C194" s="147" t="s">
        <v>142</v>
      </c>
      <c r="D194" s="147">
        <v>-32.678600000000003</v>
      </c>
      <c r="E194" s="147">
        <v>-32.678600000000003</v>
      </c>
      <c r="F194" s="147">
        <v>-32.678600000000003</v>
      </c>
      <c r="G194" s="147">
        <v>-32.678600000000003</v>
      </c>
      <c r="H194" s="147">
        <v>-32.678600000000003</v>
      </c>
      <c r="I194" s="3"/>
    </row>
    <row r="195" spans="1:9" ht="12.75" customHeight="1">
      <c r="A195" s="3"/>
      <c r="B195" s="3"/>
      <c r="C195" s="147" t="s">
        <v>143</v>
      </c>
      <c r="D195" s="147">
        <v>-7.1429</v>
      </c>
      <c r="E195" s="147">
        <v>-7.1429</v>
      </c>
      <c r="F195" s="147">
        <v>-7.1429</v>
      </c>
      <c r="G195" s="147">
        <v>-7.1429</v>
      </c>
      <c r="H195" s="147">
        <v>-7.1429</v>
      </c>
      <c r="I195" s="3"/>
    </row>
    <row r="196" spans="1:9" ht="12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2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2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2.75" customHeight="1">
      <c r="A199" s="4" t="s">
        <v>96</v>
      </c>
      <c r="B199" s="3"/>
      <c r="C199" s="147" t="s">
        <v>123</v>
      </c>
      <c r="D199" s="146"/>
      <c r="E199" s="146"/>
      <c r="F199" s="146"/>
      <c r="G199" s="146"/>
      <c r="H199" s="146"/>
      <c r="I199" s="3"/>
    </row>
    <row r="200" spans="1:9" ht="12.75" customHeight="1">
      <c r="A200" s="3"/>
      <c r="B200" s="3"/>
      <c r="C200" s="147" t="s">
        <v>124</v>
      </c>
      <c r="D200" s="148">
        <v>30.82</v>
      </c>
      <c r="E200" s="148">
        <v>1315</v>
      </c>
      <c r="F200" s="148">
        <v>2913</v>
      </c>
      <c r="G200" s="148">
        <v>0.54159999999999997</v>
      </c>
      <c r="H200" s="148">
        <v>1.3759999999999999</v>
      </c>
      <c r="I200" s="3"/>
    </row>
    <row r="201" spans="1:9" ht="12.75" customHeight="1">
      <c r="A201" s="3"/>
      <c r="B201" s="3"/>
      <c r="C201" s="147" t="s">
        <v>125</v>
      </c>
      <c r="D201" s="148">
        <v>7.0129999999999994E-5</v>
      </c>
      <c r="E201" s="148">
        <v>-0.45329999999999998</v>
      </c>
      <c r="F201" s="148">
        <v>1.5660000000000001</v>
      </c>
      <c r="G201" s="148">
        <v>1.624E-3</v>
      </c>
      <c r="H201" s="148">
        <v>-2.903E-2</v>
      </c>
      <c r="I201" s="3"/>
    </row>
    <row r="202" spans="1:9" ht="12.75" customHeight="1">
      <c r="A202" s="3"/>
      <c r="B202" s="3"/>
      <c r="C202" s="147" t="s">
        <v>126</v>
      </c>
      <c r="D202" s="148">
        <v>-2.7190000000000001E-6</v>
      </c>
      <c r="E202" s="148">
        <v>-2.3869999999999998E-3</v>
      </c>
      <c r="F202" s="148">
        <v>-4.5519999999999996E-3</v>
      </c>
      <c r="G202" s="148">
        <v>3.7919999999999998E-8</v>
      </c>
      <c r="H202" s="148">
        <v>2.232E-4</v>
      </c>
      <c r="I202" s="3"/>
    </row>
    <row r="203" spans="1:9" ht="12.75" customHeight="1">
      <c r="A203" s="3"/>
      <c r="B203" s="3"/>
      <c r="C203" s="147" t="s">
        <v>127</v>
      </c>
      <c r="D203" s="148">
        <v>3.885E-8</v>
      </c>
      <c r="E203" s="148">
        <v>5.1969999999999999E-5</v>
      </c>
      <c r="F203" s="148">
        <v>3.8770000000000003E-5</v>
      </c>
      <c r="G203" s="148">
        <v>9.282E-9</v>
      </c>
      <c r="H203" s="148">
        <v>-1.0440000000000001E-6</v>
      </c>
      <c r="I203" s="3"/>
    </row>
    <row r="204" spans="1:9" ht="12.75" customHeight="1">
      <c r="A204" s="3"/>
      <c r="B204" s="3"/>
      <c r="C204" s="147" t="s">
        <v>128</v>
      </c>
      <c r="D204" s="148">
        <v>-0.69750000000000001</v>
      </c>
      <c r="E204" s="148">
        <v>-7.8019999999999996</v>
      </c>
      <c r="F204" s="148">
        <v>20.94</v>
      </c>
      <c r="G204" s="148">
        <v>8.43E-4</v>
      </c>
      <c r="H204" s="148">
        <v>-3.5740000000000001E-2</v>
      </c>
      <c r="I204" s="3"/>
    </row>
    <row r="205" spans="1:9" ht="12.75" customHeight="1">
      <c r="A205" s="3"/>
      <c r="B205" s="3"/>
      <c r="C205" s="147" t="s">
        <v>129</v>
      </c>
      <c r="D205" s="148">
        <v>-1.2480000000000001E-5</v>
      </c>
      <c r="E205" s="148">
        <v>4.7320000000000001E-4</v>
      </c>
      <c r="F205" s="148">
        <v>2.913E-2</v>
      </c>
      <c r="G205" s="148">
        <v>1.962E-6</v>
      </c>
      <c r="H205" s="148">
        <v>2.287E-4</v>
      </c>
      <c r="I205" s="3"/>
    </row>
    <row r="206" spans="1:9" ht="12.75" customHeight="1">
      <c r="A206" s="3"/>
      <c r="B206" s="3"/>
      <c r="C206" s="147" t="s">
        <v>130</v>
      </c>
      <c r="D206" s="148">
        <v>2.4789999999999999E-7</v>
      </c>
      <c r="E206" s="148">
        <v>-9.5799999999999998E-6</v>
      </c>
      <c r="F206" s="148">
        <v>-2.4489999999999999E-4</v>
      </c>
      <c r="G206" s="148">
        <v>1.0420000000000001E-7</v>
      </c>
      <c r="H206" s="148">
        <v>-2.1919999999999999E-6</v>
      </c>
      <c r="I206" s="3"/>
    </row>
    <row r="207" spans="1:9" ht="12.75" customHeight="1">
      <c r="A207" s="3"/>
      <c r="B207" s="3"/>
      <c r="C207" s="147" t="s">
        <v>131</v>
      </c>
      <c r="D207" s="148">
        <v>1.295E-8</v>
      </c>
      <c r="E207" s="148">
        <v>1.5889999999999999E-6</v>
      </c>
      <c r="F207" s="148">
        <v>-3.2629999999999998E-5</v>
      </c>
      <c r="G207" s="148">
        <v>1.291E-9</v>
      </c>
      <c r="H207" s="148">
        <v>9.5760000000000005E-8</v>
      </c>
      <c r="I207" s="3"/>
    </row>
    <row r="208" spans="1:9" ht="12.75" customHeight="1">
      <c r="A208" s="3"/>
      <c r="B208" s="3"/>
      <c r="C208" s="147" t="s">
        <v>132</v>
      </c>
      <c r="D208" s="148">
        <v>-1.753E-2</v>
      </c>
      <c r="E208" s="148">
        <v>-0.19470000000000001</v>
      </c>
      <c r="F208" s="148">
        <v>0.75949999999999995</v>
      </c>
      <c r="G208" s="148">
        <v>1.473E-5</v>
      </c>
      <c r="H208" s="148">
        <v>-5.9489999999999999E-4</v>
      </c>
      <c r="I208" s="3"/>
    </row>
    <row r="209" spans="1:9" ht="12.75" customHeight="1">
      <c r="A209" s="3"/>
      <c r="B209" s="3"/>
      <c r="C209" s="147" t="s">
        <v>133</v>
      </c>
      <c r="D209" s="148">
        <v>-1.725E-6</v>
      </c>
      <c r="E209" s="148">
        <v>-7.9099999999999998E-5</v>
      </c>
      <c r="F209" s="148">
        <v>4.4429999999999999E-3</v>
      </c>
      <c r="G209" s="148">
        <v>-1.8690000000000001E-7</v>
      </c>
      <c r="H209" s="148">
        <v>-5.9449999999999998E-7</v>
      </c>
      <c r="I209" s="3"/>
    </row>
    <row r="210" spans="1:9" ht="12.75" customHeight="1">
      <c r="A210" s="3"/>
      <c r="B210" s="3"/>
      <c r="C210" s="147" t="s">
        <v>134</v>
      </c>
      <c r="D210" s="148">
        <v>-3.387E-9</v>
      </c>
      <c r="E210" s="148">
        <v>-3.0079999999999998E-6</v>
      </c>
      <c r="F210" s="148">
        <v>9.0699999999999996E-5</v>
      </c>
      <c r="G210" s="148">
        <v>1.2429999999999999E-9</v>
      </c>
      <c r="H210" s="148">
        <v>6.0269999999999996E-8</v>
      </c>
      <c r="I210" s="3"/>
    </row>
    <row r="211" spans="1:9" ht="12.75" customHeight="1">
      <c r="A211" s="3"/>
      <c r="B211" s="3"/>
      <c r="C211" s="147" t="s">
        <v>135</v>
      </c>
      <c r="D211" s="148">
        <v>7.6600000000000004E-10</v>
      </c>
      <c r="E211" s="148">
        <v>4.7500000000000002E-8</v>
      </c>
      <c r="F211" s="148">
        <v>-2.7999999999999999E-6</v>
      </c>
      <c r="G211" s="148">
        <v>-5.1600000000000001E-11</v>
      </c>
      <c r="H211" s="148">
        <v>-4.6420000000000001E-10</v>
      </c>
      <c r="I211" s="3"/>
    </row>
    <row r="212" spans="1:9" ht="12.75" customHeight="1">
      <c r="A212" s="3"/>
      <c r="B212" s="3"/>
      <c r="C212" s="147" t="s">
        <v>136</v>
      </c>
      <c r="D212" s="148">
        <v>-5.4489999999999996E-4</v>
      </c>
      <c r="E212" s="148">
        <v>-7.365E-3</v>
      </c>
      <c r="F212" s="148">
        <v>1.4829999999999999E-2</v>
      </c>
      <c r="G212" s="148">
        <v>7.5320000000000005E-7</v>
      </c>
      <c r="H212" s="148">
        <v>-9.0680000000000003E-6</v>
      </c>
      <c r="I212" s="3"/>
    </row>
    <row r="213" spans="1:9" ht="12.75" customHeight="1">
      <c r="A213" s="3"/>
      <c r="B213" s="3"/>
      <c r="C213" s="147" t="s">
        <v>137</v>
      </c>
      <c r="D213" s="148">
        <v>2.7330000000000001E-8</v>
      </c>
      <c r="E213" s="148">
        <v>2.9629999999999999E-5</v>
      </c>
      <c r="F213" s="148">
        <v>-2.7070000000000002E-4</v>
      </c>
      <c r="G213" s="148">
        <v>-5.7280000000000003E-10</v>
      </c>
      <c r="H213" s="148">
        <v>-5.2620000000000004E-7</v>
      </c>
      <c r="I213" s="3"/>
    </row>
    <row r="214" spans="1:9" ht="12.75" customHeight="1">
      <c r="A214" s="3"/>
      <c r="B214" s="3"/>
      <c r="C214" s="147" t="s">
        <v>138</v>
      </c>
      <c r="D214" s="148">
        <v>-2.1959999999999999E-9</v>
      </c>
      <c r="E214" s="148">
        <v>-5.3730000000000003E-7</v>
      </c>
      <c r="F214" s="148">
        <v>7.6399999999999997E-6</v>
      </c>
      <c r="G214" s="148">
        <v>-4.6800000000000004E-10</v>
      </c>
      <c r="H214" s="148">
        <v>-5.7250000000000004E-10</v>
      </c>
      <c r="I214" s="3"/>
    </row>
    <row r="215" spans="1:9" ht="12.75" customHeight="1">
      <c r="A215" s="3"/>
      <c r="B215" s="3"/>
      <c r="C215" s="147" t="s">
        <v>139</v>
      </c>
      <c r="D215" s="148">
        <v>-1.9760000000000001E-5</v>
      </c>
      <c r="E215" s="148">
        <v>-1.3300000000000001E-4</v>
      </c>
      <c r="F215" s="148">
        <v>1.2110000000000001E-3</v>
      </c>
      <c r="G215" s="148">
        <v>9.7130000000000007E-9</v>
      </c>
      <c r="H215" s="148">
        <v>7.1129999999999997E-7</v>
      </c>
      <c r="I215" s="3"/>
    </row>
    <row r="216" spans="1:9" ht="12.75" customHeight="1">
      <c r="A216" s="3"/>
      <c r="B216" s="3"/>
      <c r="C216" s="147" t="s">
        <v>140</v>
      </c>
      <c r="D216" s="148">
        <v>4.2540000000000004E-9</v>
      </c>
      <c r="E216" s="148">
        <v>1.5269999999999999E-6</v>
      </c>
      <c r="F216" s="148">
        <v>-2.4729999999999999E-5</v>
      </c>
      <c r="G216" s="148">
        <v>1.1180000000000001E-9</v>
      </c>
      <c r="H216" s="148">
        <v>-1.7780000000000001E-8</v>
      </c>
      <c r="I216" s="3"/>
    </row>
    <row r="217" spans="1:9" ht="12.75" customHeight="1">
      <c r="A217" s="3"/>
      <c r="B217" s="3"/>
      <c r="C217" s="147" t="s">
        <v>141</v>
      </c>
      <c r="D217" s="148">
        <v>-9.4949999999999997E-7</v>
      </c>
      <c r="E217" s="148">
        <v>-2.2139999999999999E-6</v>
      </c>
      <c r="F217" s="148">
        <v>9.1030000000000001E-5</v>
      </c>
      <c r="G217" s="148">
        <v>-5.7229999999999998E-10</v>
      </c>
      <c r="H217" s="148">
        <v>-9.4159999999999997E-9</v>
      </c>
      <c r="I217" s="3"/>
    </row>
    <row r="218" spans="1:9" ht="12.75" customHeight="1">
      <c r="A218" s="3"/>
      <c r="B218" s="3"/>
      <c r="C218" s="147"/>
      <c r="D218" s="146"/>
      <c r="E218" s="146"/>
      <c r="F218" s="146"/>
      <c r="G218" s="146"/>
      <c r="H218" s="146"/>
      <c r="I218" s="3"/>
    </row>
    <row r="219" spans="1:9" ht="12.75" customHeight="1">
      <c r="A219" s="3"/>
      <c r="B219" s="3"/>
      <c r="C219" s="147" t="s">
        <v>142</v>
      </c>
      <c r="D219" s="147">
        <v>-19.791699999999999</v>
      </c>
      <c r="E219" s="147">
        <v>-19.791699999999999</v>
      </c>
      <c r="F219" s="147">
        <v>-19.791699999999999</v>
      </c>
      <c r="G219" s="147">
        <v>-19.791699999999999</v>
      </c>
      <c r="H219" s="147">
        <v>-19.791699999999999</v>
      </c>
      <c r="I219" s="3"/>
    </row>
    <row r="220" spans="1:9" ht="12.75" customHeight="1">
      <c r="A220" s="3"/>
      <c r="B220" s="3"/>
      <c r="C220" s="147" t="s">
        <v>143</v>
      </c>
      <c r="D220" s="147">
        <v>4.1666999999999996</v>
      </c>
      <c r="E220" s="147">
        <v>4.1666999999999996</v>
      </c>
      <c r="F220" s="147">
        <v>4.1666999999999996</v>
      </c>
      <c r="G220" s="147">
        <v>4.1666999999999996</v>
      </c>
      <c r="H220" s="147">
        <v>4.1666999999999996</v>
      </c>
      <c r="I220" s="3"/>
    </row>
    <row r="221" spans="1:9" ht="12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2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2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2.75" customHeight="1">
      <c r="A224" s="4" t="s">
        <v>97</v>
      </c>
      <c r="B224" s="3"/>
      <c r="C224" s="151" t="s">
        <v>152</v>
      </c>
      <c r="D224" s="146"/>
      <c r="E224" s="146"/>
      <c r="F224" s="146"/>
      <c r="G224" s="146"/>
      <c r="H224" s="146"/>
      <c r="I224" s="3"/>
    </row>
    <row r="225" spans="1:9" ht="12.75" customHeight="1">
      <c r="A225" s="3"/>
      <c r="B225" s="3"/>
      <c r="C225" s="147" t="s">
        <v>124</v>
      </c>
      <c r="D225" s="153">
        <v>24.44</v>
      </c>
      <c r="E225" s="148">
        <v>1232</v>
      </c>
      <c r="F225" s="148">
        <v>2885</v>
      </c>
      <c r="G225" s="148">
        <v>0.54049999999999998</v>
      </c>
      <c r="H225" s="148">
        <v>1.377</v>
      </c>
      <c r="I225" s="3"/>
    </row>
    <row r="226" spans="1:9" ht="12.75" customHeight="1">
      <c r="A226" s="3"/>
      <c r="B226" s="3"/>
      <c r="C226" s="147" t="s">
        <v>125</v>
      </c>
      <c r="D226" s="148">
        <v>1.6739999999999999E-5</v>
      </c>
      <c r="E226" s="148">
        <v>-0.3886</v>
      </c>
      <c r="F226" s="148">
        <v>2.9409999999999998</v>
      </c>
      <c r="G226" s="148">
        <v>1.431E-3</v>
      </c>
      <c r="H226" s="148">
        <v>-2.7799999999999998E-2</v>
      </c>
      <c r="I226" s="3"/>
    </row>
    <row r="227" spans="1:9" ht="12.75" customHeight="1">
      <c r="A227" s="3"/>
      <c r="B227" s="3"/>
      <c r="C227" s="147" t="s">
        <v>126</v>
      </c>
      <c r="D227" s="148">
        <v>-1.6899999999999999E-6</v>
      </c>
      <c r="E227" s="148">
        <v>-3.2789999999999998E-3</v>
      </c>
      <c r="F227" s="148">
        <v>-1.1089999999999999E-2</v>
      </c>
      <c r="G227" s="148">
        <v>1.8090000000000001E-7</v>
      </c>
      <c r="H227" s="148">
        <v>2.084E-4</v>
      </c>
      <c r="I227" s="3"/>
    </row>
    <row r="228" spans="1:9" ht="12.75" customHeight="1">
      <c r="A228" s="3"/>
      <c r="B228" s="3"/>
      <c r="C228" s="147" t="s">
        <v>127</v>
      </c>
      <c r="D228" s="148">
        <v>-1.988E-8</v>
      </c>
      <c r="E228" s="148">
        <v>3.2480000000000001E-5</v>
      </c>
      <c r="F228" s="148">
        <v>5.295E-5</v>
      </c>
      <c r="G228" s="148">
        <v>-2.0999999999999999E-8</v>
      </c>
      <c r="H228" s="148">
        <v>-1.6509999999999999E-6</v>
      </c>
      <c r="I228" s="3"/>
    </row>
    <row r="229" spans="1:9" ht="12.75" customHeight="1">
      <c r="A229" s="3"/>
      <c r="B229" s="3"/>
      <c r="C229" s="147" t="s">
        <v>128</v>
      </c>
      <c r="D229" s="148">
        <v>-0.40129999999999999</v>
      </c>
      <c r="E229" s="148">
        <v>-4.16</v>
      </c>
      <c r="F229" s="148">
        <v>14.29</v>
      </c>
      <c r="G229" s="148">
        <v>4.4860000000000001E-4</v>
      </c>
      <c r="H229" s="148">
        <v>-2.231E-2</v>
      </c>
      <c r="I229" s="3"/>
    </row>
    <row r="230" spans="1:9" ht="12.75" customHeight="1">
      <c r="A230" s="3"/>
      <c r="B230" s="3"/>
      <c r="C230" s="147" t="s">
        <v>129</v>
      </c>
      <c r="D230" s="148">
        <v>1.5569999999999998E-5</v>
      </c>
      <c r="E230" s="148">
        <v>7.3730000000000002E-3</v>
      </c>
      <c r="F230" s="148">
        <v>1.9E-2</v>
      </c>
      <c r="G230" s="148">
        <v>4.019E-6</v>
      </c>
      <c r="H230" s="148">
        <v>-3.3399999999999999E-5</v>
      </c>
      <c r="I230" s="3"/>
    </row>
    <row r="231" spans="1:9" ht="12.75" customHeight="1">
      <c r="A231" s="3"/>
      <c r="B231" s="3"/>
      <c r="C231" s="147" t="s">
        <v>130</v>
      </c>
      <c r="D231" s="148">
        <v>-1.8930000000000001E-7</v>
      </c>
      <c r="E231" s="148">
        <v>-1.5239999999999999E-4</v>
      </c>
      <c r="F231" s="148">
        <v>-1.0269999999999999E-3</v>
      </c>
      <c r="G231" s="148">
        <v>4.2529999999999998E-8</v>
      </c>
      <c r="H231" s="148">
        <v>-2.926E-6</v>
      </c>
      <c r="I231" s="3"/>
    </row>
    <row r="232" spans="1:9" ht="12.75" customHeight="1">
      <c r="A232" s="3"/>
      <c r="B232" s="3"/>
      <c r="C232" s="147" t="s">
        <v>131</v>
      </c>
      <c r="D232" s="148">
        <v>-1.0670000000000001E-8</v>
      </c>
      <c r="E232" s="148">
        <v>1.079E-6</v>
      </c>
      <c r="F232" s="148">
        <v>-1.3689999999999999E-6</v>
      </c>
      <c r="G232" s="148">
        <v>-2.0960000000000002E-9</v>
      </c>
      <c r="H232" s="148">
        <v>5.6279999999999998E-8</v>
      </c>
      <c r="I232" s="3"/>
    </row>
    <row r="233" spans="1:9" ht="12.75" customHeight="1">
      <c r="A233" s="3"/>
      <c r="B233" s="3"/>
      <c r="C233" s="147" t="s">
        <v>132</v>
      </c>
      <c r="D233" s="148">
        <v>-8.2509999999999997E-3</v>
      </c>
      <c r="E233" s="148">
        <v>-8.9219999999999994E-2</v>
      </c>
      <c r="F233" s="148">
        <v>0.41839999999999999</v>
      </c>
      <c r="G233" s="148">
        <v>4.7840000000000003E-6</v>
      </c>
      <c r="H233" s="148">
        <v>-3.7770000000000002E-4</v>
      </c>
      <c r="I233" s="3"/>
    </row>
    <row r="234" spans="1:9" ht="12.75" customHeight="1">
      <c r="A234" s="3"/>
      <c r="B234" s="3"/>
      <c r="C234" s="147" t="s">
        <v>133</v>
      </c>
      <c r="D234" s="148">
        <v>1.491E-6</v>
      </c>
      <c r="E234" s="148">
        <v>-3.8160000000000001E-5</v>
      </c>
      <c r="F234" s="148">
        <v>-1.2160000000000001E-3</v>
      </c>
      <c r="G234" s="148">
        <v>1.177E-7</v>
      </c>
      <c r="H234" s="148">
        <v>-7.1099999999999997E-6</v>
      </c>
      <c r="I234" s="3"/>
    </row>
    <row r="235" spans="1:9" ht="12.75" customHeight="1">
      <c r="A235" s="3"/>
      <c r="B235" s="3"/>
      <c r="C235" s="147" t="s">
        <v>134</v>
      </c>
      <c r="D235" s="148">
        <v>1.253E-8</v>
      </c>
      <c r="E235" s="148">
        <v>5.2730000000000002E-6</v>
      </c>
      <c r="F235" s="148">
        <v>3.8930000000000002E-5</v>
      </c>
      <c r="G235" s="148">
        <v>2.566E-9</v>
      </c>
      <c r="H235" s="148">
        <v>-5.7690000000000002E-9</v>
      </c>
      <c r="I235" s="3"/>
    </row>
    <row r="236" spans="1:9" ht="12.75" customHeight="1">
      <c r="A236" s="3"/>
      <c r="B236" s="3"/>
      <c r="C236" s="147" t="s">
        <v>135</v>
      </c>
      <c r="D236" s="148">
        <v>-5.5120000000000002E-10</v>
      </c>
      <c r="E236" s="148">
        <v>4.0089999999999997E-8</v>
      </c>
      <c r="F236" s="148">
        <v>-4.7339999999999999E-8</v>
      </c>
      <c r="G236" s="148">
        <v>-2.1560000000000001E-11</v>
      </c>
      <c r="H236" s="148">
        <v>2.8470000000000002E-9</v>
      </c>
      <c r="I236" s="3"/>
    </row>
    <row r="237" spans="1:9" ht="12.75" customHeight="1">
      <c r="A237" s="3"/>
      <c r="B237" s="3"/>
      <c r="C237" s="147" t="s">
        <v>136</v>
      </c>
      <c r="D237" s="148">
        <v>-4.1650000000000003E-5</v>
      </c>
      <c r="E237" s="148">
        <v>-2.99E-4</v>
      </c>
      <c r="F237" s="148">
        <v>3.9810000000000002E-3</v>
      </c>
      <c r="G237" s="148">
        <v>3.5209999999999998E-7</v>
      </c>
      <c r="H237" s="148">
        <v>7.5680000000000002E-6</v>
      </c>
      <c r="I237" s="3"/>
    </row>
    <row r="238" spans="1:9" ht="12.75" customHeight="1">
      <c r="A238" s="3"/>
      <c r="B238" s="3"/>
      <c r="C238" s="147" t="s">
        <v>137</v>
      </c>
      <c r="D238" s="148">
        <v>-1.824E-8</v>
      </c>
      <c r="E238" s="148">
        <v>-6.8249999999999999E-6</v>
      </c>
      <c r="F238" s="148">
        <v>-5.961E-5</v>
      </c>
      <c r="G238" s="148">
        <v>1.904E-9</v>
      </c>
      <c r="H238" s="148">
        <v>5.3400000000000002E-8</v>
      </c>
      <c r="I238" s="3"/>
    </row>
    <row r="239" spans="1:9" ht="12.75" customHeight="1">
      <c r="A239" s="3"/>
      <c r="B239" s="3"/>
      <c r="C239" s="147" t="s">
        <v>138</v>
      </c>
      <c r="D239" s="148">
        <v>1.13E-9</v>
      </c>
      <c r="E239" s="148">
        <v>4.2790000000000001E-7</v>
      </c>
      <c r="F239" s="148">
        <v>1.8029999999999999E-6</v>
      </c>
      <c r="G239" s="148">
        <v>5.1939999999999997E-11</v>
      </c>
      <c r="H239" s="148">
        <v>-8.4969999999999997E-10</v>
      </c>
      <c r="I239" s="3"/>
    </row>
    <row r="240" spans="1:9" ht="12.75" customHeight="1">
      <c r="A240" s="3"/>
      <c r="B240" s="3"/>
      <c r="C240" s="147" t="s">
        <v>139</v>
      </c>
      <c r="D240" s="148">
        <v>-1.646E-6</v>
      </c>
      <c r="E240" s="148">
        <v>1.668E-5</v>
      </c>
      <c r="F240" s="148">
        <v>2.2780000000000001E-4</v>
      </c>
      <c r="G240" s="148">
        <v>9.3790000000000008E-9</v>
      </c>
      <c r="H240" s="148">
        <v>3.523E-7</v>
      </c>
      <c r="I240" s="3"/>
    </row>
    <row r="241" spans="1:9" ht="12.75" customHeight="1">
      <c r="A241" s="3"/>
      <c r="B241" s="3"/>
      <c r="C241" s="147" t="s">
        <v>140</v>
      </c>
      <c r="D241" s="148">
        <v>-3.2380000000000002E-9</v>
      </c>
      <c r="E241" s="148">
        <v>3.1839999999999999E-8</v>
      </c>
      <c r="F241" s="148">
        <v>-7.4850000000000001E-7</v>
      </c>
      <c r="G241" s="148">
        <v>-1.3310000000000001E-10</v>
      </c>
      <c r="H241" s="148">
        <v>5.8960000000000003E-9</v>
      </c>
      <c r="I241" s="3"/>
    </row>
    <row r="242" spans="1:9" ht="12.75" customHeight="1">
      <c r="A242" s="3"/>
      <c r="B242" s="3"/>
      <c r="C242" s="147" t="s">
        <v>141</v>
      </c>
      <c r="D242" s="148">
        <v>-2.3850000000000002E-7</v>
      </c>
      <c r="E242" s="148">
        <v>-2.7659999999999999E-6</v>
      </c>
      <c r="F242" s="148">
        <v>1.91E-5</v>
      </c>
      <c r="G242" s="148">
        <v>-5.0929999999999999E-10</v>
      </c>
      <c r="H242" s="148">
        <v>-1.8740000000000001E-8</v>
      </c>
      <c r="I242" s="3"/>
    </row>
    <row r="243" spans="1:9" ht="12.75" customHeight="1">
      <c r="A243" s="3"/>
      <c r="B243" s="3"/>
      <c r="C243" s="147"/>
      <c r="D243" s="146"/>
      <c r="E243" s="146"/>
      <c r="F243" s="146"/>
      <c r="G243" s="146"/>
      <c r="H243" s="146"/>
      <c r="I243" s="3"/>
    </row>
    <row r="244" spans="1:9" ht="12.75" customHeight="1">
      <c r="A244" s="3"/>
      <c r="B244" s="3"/>
      <c r="C244" s="147" t="s">
        <v>142</v>
      </c>
      <c r="D244" s="152">
        <v>-27.459</v>
      </c>
      <c r="E244" s="152">
        <v>-27.459</v>
      </c>
      <c r="F244" s="152">
        <v>-27.459</v>
      </c>
      <c r="G244" s="152">
        <v>-27.459</v>
      </c>
      <c r="H244" s="152">
        <v>-27.459</v>
      </c>
      <c r="I244" s="3"/>
    </row>
    <row r="245" spans="1:9" ht="12.75" customHeight="1">
      <c r="A245" s="3"/>
      <c r="B245" s="3"/>
      <c r="C245" s="147" t="s">
        <v>143</v>
      </c>
      <c r="D245" s="146">
        <v>0.24590000000000001</v>
      </c>
      <c r="E245" s="146">
        <v>0.24590000000000001</v>
      </c>
      <c r="F245" s="146">
        <v>0.24590000000000001</v>
      </c>
      <c r="G245" s="146">
        <v>0.24590000000000001</v>
      </c>
      <c r="H245" s="146">
        <v>0.24590000000000001</v>
      </c>
      <c r="I245" s="3"/>
    </row>
    <row r="246" spans="1:9" ht="12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2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2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2.75" customHeight="1">
      <c r="A249" s="4" t="s">
        <v>99</v>
      </c>
      <c r="B249" s="3"/>
      <c r="C249" s="147" t="s">
        <v>123</v>
      </c>
      <c r="D249" s="146" t="s">
        <v>146</v>
      </c>
      <c r="E249" s="146" t="s">
        <v>153</v>
      </c>
      <c r="F249" s="146" t="s">
        <v>154</v>
      </c>
      <c r="G249" s="146" t="s">
        <v>155</v>
      </c>
      <c r="H249" s="146" t="s">
        <v>156</v>
      </c>
      <c r="I249" s="3"/>
    </row>
    <row r="250" spans="1:9" ht="12.75" customHeight="1">
      <c r="A250" s="3"/>
      <c r="B250" s="3"/>
      <c r="C250" s="147" t="s">
        <v>124</v>
      </c>
      <c r="D250" s="148">
        <v>14.93</v>
      </c>
      <c r="E250" s="148">
        <v>1131</v>
      </c>
      <c r="F250" s="148">
        <v>3318</v>
      </c>
      <c r="G250" s="148">
        <v>0.53779999999999994</v>
      </c>
      <c r="H250" s="148">
        <v>1.1160000000000001</v>
      </c>
      <c r="I250" s="3"/>
    </row>
    <row r="251" spans="1:9" ht="12.75" customHeight="1">
      <c r="A251" s="3"/>
      <c r="B251" s="3"/>
      <c r="C251" s="147" t="s">
        <v>125</v>
      </c>
      <c r="D251" s="148">
        <v>1.206E-4</v>
      </c>
      <c r="E251" s="148">
        <v>-0.21859999999999999</v>
      </c>
      <c r="F251" s="148">
        <v>2.343</v>
      </c>
      <c r="G251" s="148">
        <v>1.7520000000000001E-3</v>
      </c>
      <c r="H251" s="148">
        <v>-3.4729999999999997E-2</v>
      </c>
      <c r="I251" s="3"/>
    </row>
    <row r="252" spans="1:9" ht="12.75" customHeight="1">
      <c r="A252" s="3"/>
      <c r="B252" s="3"/>
      <c r="C252" s="147" t="s">
        <v>126</v>
      </c>
      <c r="D252" s="148">
        <v>-4.3900000000000003E-6</v>
      </c>
      <c r="E252" s="148">
        <v>-3.0479999999999999E-3</v>
      </c>
      <c r="F252" s="148">
        <v>-3.7720000000000002E-3</v>
      </c>
      <c r="G252" s="148">
        <v>1.1939999999999999E-6</v>
      </c>
      <c r="H252" s="148">
        <v>2.1469999999999999E-4</v>
      </c>
      <c r="I252" s="3"/>
    </row>
    <row r="253" spans="1:9" ht="12.75" customHeight="1">
      <c r="A253" s="3"/>
      <c r="B253" s="3"/>
      <c r="C253" s="151" t="s">
        <v>127</v>
      </c>
      <c r="D253" s="146">
        <v>0</v>
      </c>
      <c r="E253" s="146">
        <v>0</v>
      </c>
      <c r="F253" s="146">
        <v>0</v>
      </c>
      <c r="G253" s="146">
        <v>0</v>
      </c>
      <c r="H253" s="146">
        <v>0</v>
      </c>
      <c r="I253" s="3"/>
    </row>
    <row r="254" spans="1:9" ht="12.75" customHeight="1">
      <c r="A254" s="3"/>
      <c r="B254" s="3"/>
      <c r="C254" s="147" t="s">
        <v>128</v>
      </c>
      <c r="D254" s="148">
        <v>-0.499</v>
      </c>
      <c r="E254" s="148">
        <v>-4.6239999999999997</v>
      </c>
      <c r="F254" s="148">
        <v>24.97</v>
      </c>
      <c r="G254" s="148">
        <v>1.3339999999999999E-3</v>
      </c>
      <c r="H254" s="148">
        <v>-3.0839999999999999E-2</v>
      </c>
      <c r="I254" s="3"/>
    </row>
    <row r="255" spans="1:9" ht="12.75" customHeight="1">
      <c r="A255" s="3"/>
      <c r="B255" s="3"/>
      <c r="C255" s="147" t="s">
        <v>129</v>
      </c>
      <c r="D255" s="148">
        <v>1.2289999999999999E-5</v>
      </c>
      <c r="E255" s="148">
        <v>4.9290000000000002E-3</v>
      </c>
      <c r="F255" s="148">
        <v>-1.5800000000000002E-2</v>
      </c>
      <c r="G255" s="148">
        <v>2.114E-7</v>
      </c>
      <c r="H255" s="148">
        <v>-5.3019999999999997E-5</v>
      </c>
      <c r="I255" s="3"/>
    </row>
    <row r="256" spans="1:9" ht="12.75" customHeight="1">
      <c r="A256" s="3"/>
      <c r="B256" s="3"/>
      <c r="C256" s="147" t="s">
        <v>130</v>
      </c>
      <c r="D256" s="148">
        <v>-3.122E-7</v>
      </c>
      <c r="E256" s="148">
        <v>-1.1569999999999999E-4</v>
      </c>
      <c r="F256" s="148">
        <v>-1.052E-4</v>
      </c>
      <c r="G256" s="148">
        <v>1.167E-8</v>
      </c>
      <c r="H256" s="148">
        <v>8.1650000000000004E-7</v>
      </c>
      <c r="I256" s="3"/>
    </row>
    <row r="257" spans="1:9" ht="12.75" customHeight="1">
      <c r="A257" s="3"/>
      <c r="B257" s="3"/>
      <c r="C257" s="151" t="s">
        <v>131</v>
      </c>
      <c r="D257" s="146">
        <v>0</v>
      </c>
      <c r="E257" s="146">
        <v>0</v>
      </c>
      <c r="F257" s="146">
        <v>0</v>
      </c>
      <c r="G257" s="146">
        <v>0</v>
      </c>
      <c r="H257" s="146">
        <v>0</v>
      </c>
      <c r="I257" s="3"/>
    </row>
    <row r="258" spans="1:9" ht="12.75" customHeight="1">
      <c r="A258" s="3"/>
      <c r="B258" s="3"/>
      <c r="C258" s="147" t="s">
        <v>132</v>
      </c>
      <c r="D258" s="148">
        <v>-7.5329999999999998E-3</v>
      </c>
      <c r="E258" s="148">
        <v>-6.9750000000000006E-2</v>
      </c>
      <c r="F258" s="148">
        <v>0.42209999999999998</v>
      </c>
      <c r="G258" s="148">
        <v>1.6359999999999999E-5</v>
      </c>
      <c r="H258" s="148">
        <v>-4.172E-4</v>
      </c>
      <c r="I258" s="3"/>
    </row>
    <row r="259" spans="1:9" ht="12.75" customHeight="1">
      <c r="A259" s="3"/>
      <c r="B259" s="3"/>
      <c r="C259" s="147" t="s">
        <v>133</v>
      </c>
      <c r="D259" s="148">
        <v>-6.0240000000000005E-7</v>
      </c>
      <c r="E259" s="148">
        <v>-3.635E-4</v>
      </c>
      <c r="F259" s="148">
        <v>-1.8109999999999999E-3</v>
      </c>
      <c r="G259" s="148">
        <v>-3.9379999999999999E-7</v>
      </c>
      <c r="H259" s="148">
        <v>-3.9740000000000004E-6</v>
      </c>
      <c r="I259" s="3"/>
    </row>
    <row r="260" spans="1:9" ht="12.75" customHeight="1">
      <c r="A260" s="3"/>
      <c r="B260" s="3"/>
      <c r="C260" s="147" t="s">
        <v>134</v>
      </c>
      <c r="D260" s="148">
        <v>1.719E-8</v>
      </c>
      <c r="E260" s="148">
        <v>3.8739999999999999E-7</v>
      </c>
      <c r="F260" s="148">
        <v>8.3949999999999994E-5</v>
      </c>
      <c r="G260" s="148">
        <v>-1.235E-8</v>
      </c>
      <c r="H260" s="148">
        <v>-8.4019999999999995E-10</v>
      </c>
      <c r="I260" s="3"/>
    </row>
    <row r="261" spans="1:9" ht="12.75" customHeight="1">
      <c r="A261" s="3"/>
      <c r="B261" s="3"/>
      <c r="C261" s="151" t="s">
        <v>135</v>
      </c>
      <c r="D261" s="146">
        <v>0</v>
      </c>
      <c r="E261" s="146">
        <v>0</v>
      </c>
      <c r="F261" s="146">
        <v>0</v>
      </c>
      <c r="G261" s="146">
        <v>0</v>
      </c>
      <c r="H261" s="146">
        <v>0</v>
      </c>
      <c r="I261" s="3"/>
    </row>
    <row r="262" spans="1:9" ht="12.75" customHeight="1">
      <c r="A262" s="3"/>
      <c r="B262" s="3"/>
      <c r="C262" s="147" t="s">
        <v>136</v>
      </c>
      <c r="D262" s="148">
        <v>6.0380000000000001E-5</v>
      </c>
      <c r="E262" s="148">
        <v>9.5189999999999999E-4</v>
      </c>
      <c r="F262" s="148">
        <v>1.0829999999999999E-2</v>
      </c>
      <c r="G262" s="148">
        <v>-2.629E-7</v>
      </c>
      <c r="H262" s="148">
        <v>1.6909999999999999E-5</v>
      </c>
      <c r="I262" s="3"/>
    </row>
    <row r="263" spans="1:9" ht="12.75" customHeight="1">
      <c r="A263" s="3"/>
      <c r="B263" s="3"/>
      <c r="C263" s="147" t="s">
        <v>137</v>
      </c>
      <c r="D263" s="148">
        <v>-5.1520000000000001E-8</v>
      </c>
      <c r="E263" s="148">
        <v>-1.934E-6</v>
      </c>
      <c r="F263" s="148">
        <v>-4.5150000000000002E-4</v>
      </c>
      <c r="G263" s="148">
        <v>1.0099999999999999E-8</v>
      </c>
      <c r="H263" s="148">
        <v>5.9500000000000002E-7</v>
      </c>
      <c r="I263" s="3"/>
    </row>
    <row r="264" spans="1:9" ht="12.75" customHeight="1">
      <c r="A264" s="3"/>
      <c r="B264" s="3"/>
      <c r="C264" s="147" t="s">
        <v>138</v>
      </c>
      <c r="D264" s="148">
        <v>1.2159999999999999E-9</v>
      </c>
      <c r="E264" s="148">
        <v>-5.2240000000000003E-8</v>
      </c>
      <c r="F264" s="148">
        <v>4.7709999999999997E-6</v>
      </c>
      <c r="G264" s="148">
        <v>-4.7950000000000005E-10</v>
      </c>
      <c r="H264" s="148">
        <v>4.8499999999999996E-9</v>
      </c>
      <c r="I264" s="3"/>
    </row>
    <row r="265" spans="1:9" ht="12.75" customHeight="1">
      <c r="A265" s="3"/>
      <c r="B265" s="3"/>
      <c r="C265" s="147" t="s">
        <v>139</v>
      </c>
      <c r="D265" s="148">
        <v>-1.9130000000000001E-5</v>
      </c>
      <c r="E265" s="148">
        <v>-1.2750000000000001E-4</v>
      </c>
      <c r="F265" s="148">
        <v>1.8259999999999999E-3</v>
      </c>
      <c r="G265" s="148">
        <v>2.658E-8</v>
      </c>
      <c r="H265" s="148">
        <v>6.2210000000000005E-7</v>
      </c>
      <c r="I265" s="3"/>
    </row>
    <row r="266" spans="1:9" ht="12.75" customHeight="1">
      <c r="A266" s="3"/>
      <c r="B266" s="3"/>
      <c r="C266" s="147" t="s">
        <v>140</v>
      </c>
      <c r="D266" s="148">
        <v>1.02E-9</v>
      </c>
      <c r="E266" s="148">
        <v>2.5289999999999998E-6</v>
      </c>
      <c r="F266" s="148">
        <v>-1.859E-5</v>
      </c>
      <c r="G266" s="148">
        <v>1.635E-9</v>
      </c>
      <c r="H266" s="148">
        <v>3.264E-8</v>
      </c>
      <c r="I266" s="3"/>
    </row>
    <row r="267" spans="1:9" ht="12.75" customHeight="1">
      <c r="A267" s="3"/>
      <c r="B267" s="3"/>
      <c r="C267" s="147" t="s">
        <v>141</v>
      </c>
      <c r="D267" s="148">
        <v>-2.4600000000000002E-6</v>
      </c>
      <c r="E267" s="148">
        <v>-2.19E-5</v>
      </c>
      <c r="F267" s="148">
        <v>1.1620000000000001E-4</v>
      </c>
      <c r="G267" s="148">
        <v>5.4759999999999997E-9</v>
      </c>
      <c r="H267" s="148">
        <v>-1.674E-7</v>
      </c>
      <c r="I267" s="3"/>
    </row>
    <row r="268" spans="1:9" ht="12.75" customHeight="1">
      <c r="A268" s="3"/>
      <c r="B268" s="3"/>
      <c r="C268" s="147"/>
      <c r="D268" s="146"/>
      <c r="E268" s="146"/>
      <c r="F268" s="146"/>
      <c r="G268" s="146"/>
      <c r="H268" s="146"/>
      <c r="I268" s="3"/>
    </row>
    <row r="269" spans="1:9" ht="12.75" customHeight="1">
      <c r="A269" s="3"/>
      <c r="B269" s="3"/>
      <c r="C269" s="147" t="s">
        <v>142</v>
      </c>
      <c r="D269" s="154">
        <v>-16.75</v>
      </c>
      <c r="E269" s="154">
        <v>-16.75</v>
      </c>
      <c r="F269" s="154">
        <v>-16.75</v>
      </c>
      <c r="G269" s="154">
        <v>-16.75</v>
      </c>
      <c r="H269" s="154">
        <v>-16.75</v>
      </c>
      <c r="I269" s="3"/>
    </row>
    <row r="270" spans="1:9" ht="12.75" customHeight="1">
      <c r="A270" s="3"/>
      <c r="B270" s="3"/>
      <c r="C270" s="147" t="s">
        <v>143</v>
      </c>
      <c r="D270" s="154">
        <v>5.875</v>
      </c>
      <c r="E270" s="154">
        <v>5.875</v>
      </c>
      <c r="F270" s="154">
        <v>5.875</v>
      </c>
      <c r="G270" s="154">
        <v>5.875</v>
      </c>
      <c r="H270" s="154">
        <v>5.875</v>
      </c>
      <c r="I270" s="3"/>
    </row>
    <row r="271" spans="1:9" ht="12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2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2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2.75" customHeight="1">
      <c r="A274" s="4" t="s">
        <v>101</v>
      </c>
      <c r="B274" s="155"/>
      <c r="C274" s="147" t="s">
        <v>123</v>
      </c>
      <c r="D274" s="146"/>
      <c r="E274" s="146"/>
      <c r="F274" s="146"/>
      <c r="G274" s="146"/>
      <c r="H274" s="146"/>
      <c r="I274" s="3"/>
    </row>
    <row r="275" spans="1:9" ht="12.75" customHeight="1">
      <c r="A275" s="3"/>
      <c r="B275" s="3"/>
      <c r="C275" s="147" t="s">
        <v>157</v>
      </c>
      <c r="D275" s="148">
        <v>13.71</v>
      </c>
      <c r="E275" s="148">
        <v>1104</v>
      </c>
      <c r="F275" s="148">
        <v>3570</v>
      </c>
      <c r="G275" s="148">
        <v>0.56810000000000005</v>
      </c>
      <c r="H275" s="148">
        <v>0.52680000000000005</v>
      </c>
      <c r="I275" s="3"/>
    </row>
    <row r="276" spans="1:9" ht="12.75" customHeight="1">
      <c r="A276" s="3"/>
      <c r="B276" s="3"/>
      <c r="C276" s="147" t="s">
        <v>158</v>
      </c>
      <c r="D276" s="148">
        <v>4.1470000000000001E-5</v>
      </c>
      <c r="E276" s="148">
        <v>-0.38269999999999998</v>
      </c>
      <c r="F276" s="148">
        <v>1.8779999999999999</v>
      </c>
      <c r="G276" s="148">
        <v>1.6479999999999999E-3</v>
      </c>
      <c r="H276" s="148">
        <v>-2.751E-2</v>
      </c>
      <c r="I276" s="3"/>
    </row>
    <row r="277" spans="1:9" ht="12.75" customHeight="1">
      <c r="A277" s="3"/>
      <c r="B277" s="3"/>
      <c r="C277" s="147" t="s">
        <v>159</v>
      </c>
      <c r="D277" s="148">
        <v>-2.5459999999999998E-6</v>
      </c>
      <c r="E277" s="148">
        <v>-1.3370000000000001E-3</v>
      </c>
      <c r="F277" s="148">
        <v>-2.101E-3</v>
      </c>
      <c r="G277" s="148">
        <v>-2.5509999999999998E-6</v>
      </c>
      <c r="H277" s="148">
        <v>2.3929999999999999E-4</v>
      </c>
      <c r="I277" s="3"/>
    </row>
    <row r="278" spans="1:9" ht="12.75" customHeight="1">
      <c r="A278" s="3"/>
      <c r="B278" s="3"/>
      <c r="C278" s="151" t="s">
        <v>160</v>
      </c>
      <c r="D278" s="146">
        <v>0</v>
      </c>
      <c r="E278" s="146">
        <v>0</v>
      </c>
      <c r="F278" s="146">
        <v>0</v>
      </c>
      <c r="G278" s="146">
        <v>0</v>
      </c>
      <c r="H278" s="146">
        <v>0</v>
      </c>
      <c r="I278" s="3"/>
    </row>
    <row r="279" spans="1:9" ht="12.75" customHeight="1">
      <c r="A279" s="3"/>
      <c r="B279" s="3"/>
      <c r="C279" s="147" t="s">
        <v>161</v>
      </c>
      <c r="D279" s="148">
        <v>-1.1020000000000001</v>
      </c>
      <c r="E279" s="148">
        <v>-7.86</v>
      </c>
      <c r="F279" s="148">
        <v>34.69</v>
      </c>
      <c r="G279" s="148">
        <v>9.6619999999999996E-4</v>
      </c>
      <c r="H279" s="148">
        <v>-2.664E-2</v>
      </c>
      <c r="I279" s="3"/>
    </row>
    <row r="280" spans="1:9" ht="12.75" customHeight="1">
      <c r="A280" s="3"/>
      <c r="B280" s="3"/>
      <c r="C280" s="147" t="s">
        <v>162</v>
      </c>
      <c r="D280" s="148">
        <v>7.4699999999999996E-6</v>
      </c>
      <c r="E280" s="148">
        <v>1.8069999999999999E-2</v>
      </c>
      <c r="F280" s="148">
        <v>-9.0469999999999995E-2</v>
      </c>
      <c r="G280" s="148">
        <v>1.7110000000000001E-5</v>
      </c>
      <c r="H280" s="148">
        <v>-5.643E-6</v>
      </c>
      <c r="I280" s="3"/>
    </row>
    <row r="281" spans="1:9" ht="12.75" customHeight="1">
      <c r="A281" s="3"/>
      <c r="B281" s="3"/>
      <c r="C281" s="147" t="s">
        <v>163</v>
      </c>
      <c r="D281" s="148">
        <v>-2.3209999999999999E-7</v>
      </c>
      <c r="E281" s="148">
        <v>-4.7089999999999998E-5</v>
      </c>
      <c r="F281" s="148">
        <v>1.175E-3</v>
      </c>
      <c r="G281" s="148">
        <v>-3.277E-7</v>
      </c>
      <c r="H281" s="148">
        <v>-4.8470000000000003E-6</v>
      </c>
      <c r="I281" s="3"/>
    </row>
    <row r="282" spans="1:9" ht="12.75" customHeight="1">
      <c r="A282" s="3"/>
      <c r="B282" s="3"/>
      <c r="C282" s="151" t="s">
        <v>164</v>
      </c>
      <c r="D282" s="146">
        <v>0</v>
      </c>
      <c r="E282" s="146">
        <v>0</v>
      </c>
      <c r="F282" s="146">
        <v>0</v>
      </c>
      <c r="G282" s="146">
        <v>0</v>
      </c>
      <c r="H282" s="146">
        <v>0</v>
      </c>
      <c r="I282" s="3"/>
    </row>
    <row r="283" spans="1:9" ht="12.75" customHeight="1">
      <c r="A283" s="3"/>
      <c r="B283" s="3"/>
      <c r="C283" s="147" t="s">
        <v>165</v>
      </c>
      <c r="D283" s="148">
        <v>-2.8219999999999999E-2</v>
      </c>
      <c r="E283" s="148">
        <v>-0.19800000000000001</v>
      </c>
      <c r="F283" s="148">
        <v>2.1360000000000001</v>
      </c>
      <c r="G283" s="148">
        <v>1.2310000000000001E-5</v>
      </c>
      <c r="H283" s="148">
        <v>-9.8959999999999998E-6</v>
      </c>
      <c r="I283" s="3"/>
    </row>
    <row r="284" spans="1:9" ht="12.75" customHeight="1">
      <c r="A284" s="3"/>
      <c r="B284" s="3"/>
      <c r="C284" s="147" t="s">
        <v>166</v>
      </c>
      <c r="D284" s="148">
        <v>4.3249999999999999E-7</v>
      </c>
      <c r="E284" s="148">
        <v>7.2820000000000003E-4</v>
      </c>
      <c r="F284" s="148">
        <v>-1.695E-2</v>
      </c>
      <c r="G284" s="148">
        <v>5.0679999999999996E-7</v>
      </c>
      <c r="H284" s="148">
        <v>-1.045E-5</v>
      </c>
      <c r="I284" s="3"/>
    </row>
    <row r="285" spans="1:9" ht="12.75" customHeight="1">
      <c r="A285" s="3"/>
      <c r="B285" s="3"/>
      <c r="C285" s="151" t="s">
        <v>167</v>
      </c>
      <c r="D285" s="146">
        <v>0</v>
      </c>
      <c r="E285" s="146">
        <v>0</v>
      </c>
      <c r="F285" s="146">
        <v>0</v>
      </c>
      <c r="G285" s="146">
        <v>0</v>
      </c>
      <c r="H285" s="146">
        <v>0</v>
      </c>
      <c r="I285" s="3"/>
    </row>
    <row r="286" spans="1:9" ht="12.75" customHeight="1">
      <c r="A286" s="3"/>
      <c r="B286" s="3"/>
      <c r="C286" s="151" t="s">
        <v>168</v>
      </c>
      <c r="D286" s="146">
        <v>0</v>
      </c>
      <c r="E286" s="146">
        <v>0</v>
      </c>
      <c r="F286" s="146">
        <v>0</v>
      </c>
      <c r="G286" s="146">
        <v>0</v>
      </c>
      <c r="H286" s="146">
        <v>0</v>
      </c>
      <c r="I286" s="3"/>
    </row>
    <row r="287" spans="1:9" ht="12.75" customHeight="1">
      <c r="A287" s="3"/>
      <c r="B287" s="3"/>
      <c r="C287" s="147" t="s">
        <v>169</v>
      </c>
      <c r="D287" s="148">
        <v>-4.373E-4</v>
      </c>
      <c r="E287" s="148">
        <v>-8.8240000000000002E-3</v>
      </c>
      <c r="F287" s="148">
        <v>9.5100000000000004E-2</v>
      </c>
      <c r="G287" s="148">
        <v>1.8020000000000001E-7</v>
      </c>
      <c r="H287" s="148">
        <v>2.423E-5</v>
      </c>
      <c r="I287" s="3"/>
    </row>
    <row r="288" spans="1:9" ht="12.75" customHeight="1">
      <c r="A288" s="3"/>
      <c r="B288" s="3"/>
      <c r="C288" s="151" t="s">
        <v>170</v>
      </c>
      <c r="D288" s="146">
        <v>0</v>
      </c>
      <c r="E288" s="146">
        <v>0</v>
      </c>
      <c r="F288" s="146">
        <v>0</v>
      </c>
      <c r="G288" s="146">
        <v>0</v>
      </c>
      <c r="H288" s="146">
        <v>0</v>
      </c>
      <c r="I288" s="3"/>
    </row>
    <row r="289" spans="1:9" ht="12.75" customHeight="1">
      <c r="A289" s="3"/>
      <c r="B289" s="3"/>
      <c r="C289" s="151" t="s">
        <v>171</v>
      </c>
      <c r="D289" s="146">
        <v>0</v>
      </c>
      <c r="E289" s="146">
        <v>0</v>
      </c>
      <c r="F289" s="146">
        <v>0</v>
      </c>
      <c r="G289" s="146">
        <v>0</v>
      </c>
      <c r="H289" s="146">
        <v>0</v>
      </c>
      <c r="I289" s="3"/>
    </row>
    <row r="290" spans="1:9" ht="12.75" customHeight="1">
      <c r="A290" s="3"/>
      <c r="B290" s="3"/>
      <c r="C290" s="151" t="s">
        <v>172</v>
      </c>
      <c r="D290" s="146">
        <v>0</v>
      </c>
      <c r="E290" s="146">
        <v>0</v>
      </c>
      <c r="F290" s="146">
        <v>0</v>
      </c>
      <c r="G290" s="146">
        <v>0</v>
      </c>
      <c r="H290" s="146">
        <v>0</v>
      </c>
      <c r="I290" s="3"/>
    </row>
    <row r="291" spans="1:9" ht="12.75" customHeight="1">
      <c r="A291" s="3"/>
      <c r="B291" s="3"/>
      <c r="C291" s="151" t="s">
        <v>173</v>
      </c>
      <c r="D291" s="146">
        <v>0</v>
      </c>
      <c r="E291" s="146">
        <v>0</v>
      </c>
      <c r="F291" s="146">
        <v>0</v>
      </c>
      <c r="G291" s="146">
        <v>0</v>
      </c>
      <c r="H291" s="146">
        <v>0</v>
      </c>
      <c r="I291" s="3"/>
    </row>
    <row r="292" spans="1:9" ht="12.75" customHeight="1">
      <c r="A292" s="3"/>
      <c r="B292" s="3"/>
      <c r="C292" s="151" t="s">
        <v>174</v>
      </c>
      <c r="D292" s="146">
        <v>0</v>
      </c>
      <c r="E292" s="146">
        <v>0</v>
      </c>
      <c r="F292" s="146">
        <v>0</v>
      </c>
      <c r="G292" s="146">
        <v>0</v>
      </c>
      <c r="H292" s="146">
        <v>0</v>
      </c>
      <c r="I292" s="3"/>
    </row>
    <row r="293" spans="1:9" ht="12.75" customHeight="1">
      <c r="A293" s="3"/>
      <c r="B293" s="3"/>
      <c r="C293" s="146"/>
      <c r="D293" s="146"/>
      <c r="E293" s="146"/>
      <c r="F293" s="146"/>
      <c r="G293" s="146"/>
      <c r="H293" s="146"/>
      <c r="I293" s="3"/>
    </row>
    <row r="294" spans="1:9" ht="12.75" customHeight="1">
      <c r="A294" s="3"/>
      <c r="B294" s="3"/>
      <c r="C294" s="151" t="s">
        <v>142</v>
      </c>
      <c r="D294" s="146">
        <v>-9.6854999999999993</v>
      </c>
      <c r="E294" s="146">
        <v>-9.6854999999999993</v>
      </c>
      <c r="F294" s="146">
        <v>-9.6854999999999993</v>
      </c>
      <c r="G294" s="146">
        <v>-9.6854999999999993</v>
      </c>
      <c r="H294" s="146">
        <v>-9.6854999999999993</v>
      </c>
      <c r="I294" s="3"/>
    </row>
    <row r="295" spans="1:9" ht="12.75" customHeight="1">
      <c r="A295" s="3"/>
      <c r="B295" s="3"/>
      <c r="C295" s="147" t="s">
        <v>143</v>
      </c>
      <c r="D295" s="146">
        <v>9.2581000000000007</v>
      </c>
      <c r="E295" s="146">
        <v>9.2581000000000007</v>
      </c>
      <c r="F295" s="146">
        <v>9.2581000000000007</v>
      </c>
      <c r="G295" s="146">
        <v>9.2581000000000007</v>
      </c>
      <c r="H295" s="146">
        <v>9.2581000000000007</v>
      </c>
      <c r="I295" s="3"/>
    </row>
    <row r="296" spans="1:9" ht="12.75" customHeight="1">
      <c r="A296" s="3"/>
      <c r="B296" s="3"/>
      <c r="C296" s="146"/>
      <c r="D296" s="146"/>
      <c r="E296" s="146"/>
      <c r="F296" s="146"/>
      <c r="G296" s="146"/>
      <c r="H296" s="146"/>
      <c r="I296" s="3"/>
    </row>
    <row r="297" spans="1:9" ht="12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2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2.75" customHeight="1">
      <c r="A299" s="4" t="s">
        <v>102</v>
      </c>
      <c r="B299" s="3"/>
      <c r="C299" s="151" t="s">
        <v>152</v>
      </c>
      <c r="D299" s="3"/>
      <c r="E299" s="3"/>
      <c r="F299" s="3"/>
      <c r="G299" s="3"/>
      <c r="H299" s="3"/>
      <c r="I299" s="3"/>
    </row>
    <row r="300" spans="1:9" ht="12.75" customHeight="1">
      <c r="A300" s="3"/>
      <c r="B300" s="3"/>
      <c r="C300" s="147" t="s">
        <v>124</v>
      </c>
      <c r="D300" s="148">
        <v>32.590000000000003</v>
      </c>
      <c r="E300" s="148">
        <v>1180</v>
      </c>
      <c r="F300" s="148">
        <v>3110</v>
      </c>
      <c r="G300" s="148">
        <v>0.46839999999999998</v>
      </c>
      <c r="H300" s="148">
        <v>1.524</v>
      </c>
      <c r="I300" s="3"/>
    </row>
    <row r="301" spans="1:9" ht="12.75" customHeight="1">
      <c r="A301" s="3"/>
      <c r="B301" s="3"/>
      <c r="C301" s="147" t="s">
        <v>125</v>
      </c>
      <c r="D301" s="148">
        <v>1.6229999999999999E-5</v>
      </c>
      <c r="E301" s="148">
        <v>-0.39119999999999999</v>
      </c>
      <c r="F301" s="148">
        <v>2.1589999999999998</v>
      </c>
      <c r="G301" s="148">
        <v>1.217E-3</v>
      </c>
      <c r="H301" s="148">
        <v>-3.6400000000000002E-2</v>
      </c>
      <c r="I301" s="3"/>
    </row>
    <row r="302" spans="1:9" ht="12.75" customHeight="1">
      <c r="A302" s="3"/>
      <c r="B302" s="3"/>
      <c r="C302" s="147" t="s">
        <v>126</v>
      </c>
      <c r="D302" s="148">
        <v>-1.61E-6</v>
      </c>
      <c r="E302" s="148">
        <v>-2.7520000000000001E-3</v>
      </c>
      <c r="F302" s="148">
        <v>1.8500000000000001E-3</v>
      </c>
      <c r="G302" s="148">
        <v>-7.1060000000000002E-8</v>
      </c>
      <c r="H302" s="148">
        <v>3.4719999999999998E-4</v>
      </c>
      <c r="I302" s="3"/>
    </row>
    <row r="303" spans="1:9" ht="12.75" customHeight="1">
      <c r="A303" s="3"/>
      <c r="B303" s="3"/>
      <c r="C303" s="147" t="s">
        <v>127</v>
      </c>
      <c r="D303" s="148">
        <v>5.0769999999999997E-8</v>
      </c>
      <c r="E303" s="148">
        <v>2.9200000000000002E-5</v>
      </c>
      <c r="F303" s="148">
        <v>-4.1879999999999999E-5</v>
      </c>
      <c r="G303" s="148">
        <v>1.9779999999999999E-8</v>
      </c>
      <c r="H303" s="148">
        <v>-2.8399999999999999E-6</v>
      </c>
      <c r="I303" s="3"/>
    </row>
    <row r="304" spans="1:9" ht="12.75" customHeight="1">
      <c r="A304" s="3"/>
      <c r="B304" s="3"/>
      <c r="C304" s="147" t="s">
        <v>128</v>
      </c>
      <c r="D304" s="148">
        <v>-0.54859999999999998</v>
      </c>
      <c r="E304" s="148">
        <v>-3.294</v>
      </c>
      <c r="F304" s="148">
        <v>15.3</v>
      </c>
      <c r="G304" s="148">
        <v>1.3760000000000001E-3</v>
      </c>
      <c r="H304" s="148">
        <v>-2.1499999999999998E-2</v>
      </c>
      <c r="I304" s="3"/>
    </row>
    <row r="305" spans="1:9" ht="12.75" customHeight="1">
      <c r="A305" s="3"/>
      <c r="B305" s="3"/>
      <c r="C305" s="147" t="s">
        <v>129</v>
      </c>
      <c r="D305" s="148">
        <v>-6.9990000000000002E-6</v>
      </c>
      <c r="E305" s="148">
        <v>3.3149999999999998E-3</v>
      </c>
      <c r="F305" s="148">
        <v>-3.5839999999999997E-2</v>
      </c>
      <c r="G305" s="148">
        <v>1.0380000000000001E-5</v>
      </c>
      <c r="H305" s="148">
        <v>1.728E-4</v>
      </c>
      <c r="I305" s="3"/>
    </row>
    <row r="306" spans="1:9" ht="12.75" customHeight="1">
      <c r="A306" s="3"/>
      <c r="B306" s="3"/>
      <c r="C306" s="147" t="s">
        <v>130</v>
      </c>
      <c r="D306" s="148">
        <v>2.488E-7</v>
      </c>
      <c r="E306" s="148">
        <v>-2.7610000000000002E-5</v>
      </c>
      <c r="F306" s="148">
        <v>6.2719999999999996E-5</v>
      </c>
      <c r="G306" s="148">
        <v>-2.0640000000000002E-8</v>
      </c>
      <c r="H306" s="148">
        <v>-2.2819999999999999E-6</v>
      </c>
      <c r="I306" s="3"/>
    </row>
    <row r="307" spans="1:9" ht="12.75" customHeight="1">
      <c r="A307" s="3"/>
      <c r="B307" s="3"/>
      <c r="C307" s="147" t="s">
        <v>131</v>
      </c>
      <c r="D307" s="148">
        <v>1.14E-9</v>
      </c>
      <c r="E307" s="148">
        <v>5.9480000000000001E-7</v>
      </c>
      <c r="F307" s="148">
        <v>-3.619E-6</v>
      </c>
      <c r="G307" s="148">
        <v>3.0599999999999998E-10</v>
      </c>
      <c r="H307" s="148">
        <v>1.8209999999999999E-8</v>
      </c>
      <c r="I307" s="3"/>
    </row>
    <row r="308" spans="1:9" ht="12.75" customHeight="1">
      <c r="A308" s="3"/>
      <c r="B308" s="3"/>
      <c r="C308" s="147" t="s">
        <v>132</v>
      </c>
      <c r="D308" s="148">
        <v>-5.1390000000000003E-3</v>
      </c>
      <c r="E308" s="148">
        <v>-2.9739999999999999E-2</v>
      </c>
      <c r="F308" s="148">
        <v>0.18509999999999999</v>
      </c>
      <c r="G308" s="148">
        <v>1.058E-5</v>
      </c>
      <c r="H308" s="148">
        <v>-8.2249999999999993E-5</v>
      </c>
      <c r="I308" s="3"/>
    </row>
    <row r="309" spans="1:9" ht="12.75" customHeight="1">
      <c r="A309" s="3"/>
      <c r="B309" s="3"/>
      <c r="C309" s="147" t="s">
        <v>133</v>
      </c>
      <c r="D309" s="148">
        <v>-7.4190000000000005E-7</v>
      </c>
      <c r="E309" s="148">
        <v>3.9829999999999998E-6</v>
      </c>
      <c r="F309" s="148">
        <v>1.33E-3</v>
      </c>
      <c r="G309" s="148">
        <v>-7.3319999999999997E-8</v>
      </c>
      <c r="H309" s="148">
        <v>1.811E-7</v>
      </c>
      <c r="I309" s="3"/>
    </row>
    <row r="310" spans="1:9" ht="12.75" customHeight="1">
      <c r="A310" s="3"/>
      <c r="B310" s="3"/>
      <c r="C310" s="147" t="s">
        <v>134</v>
      </c>
      <c r="D310" s="148">
        <v>7.5290000000000008E-9</v>
      </c>
      <c r="E310" s="148">
        <v>4.9640000000000002E-7</v>
      </c>
      <c r="F310" s="148">
        <v>2.587E-6</v>
      </c>
      <c r="G310" s="148">
        <v>-1.558E-9</v>
      </c>
      <c r="H310" s="148">
        <v>3.9090000000000001E-8</v>
      </c>
      <c r="I310" s="3"/>
    </row>
    <row r="311" spans="1:9" ht="12.75" customHeight="1">
      <c r="A311" s="3"/>
      <c r="B311" s="3"/>
      <c r="C311" s="147" t="s">
        <v>135</v>
      </c>
      <c r="D311" s="148">
        <v>-7.238E-11</v>
      </c>
      <c r="E311" s="148">
        <v>-4.5550000000000001E-8</v>
      </c>
      <c r="F311" s="148">
        <v>2.3099999999999999E-7</v>
      </c>
      <c r="G311" s="148">
        <v>-7.5400000000000006E-11</v>
      </c>
      <c r="H311" s="148">
        <v>4.9099999999999997E-11</v>
      </c>
      <c r="I311" s="3"/>
    </row>
    <row r="312" spans="1:9" ht="12.75" customHeight="1">
      <c r="A312" s="3"/>
      <c r="B312" s="3"/>
      <c r="C312" s="147" t="s">
        <v>136</v>
      </c>
      <c r="D312" s="148">
        <v>-3.5940000000000001E-4</v>
      </c>
      <c r="E312" s="148">
        <v>-1.449E-3</v>
      </c>
      <c r="F312" s="148">
        <v>1.1270000000000001E-2</v>
      </c>
      <c r="G312" s="148">
        <v>2.0439999999999998E-6</v>
      </c>
      <c r="H312" s="148">
        <v>-2.105E-5</v>
      </c>
      <c r="I312" s="3"/>
    </row>
    <row r="313" spans="1:9" ht="12.75" customHeight="1">
      <c r="A313" s="3"/>
      <c r="B313" s="3"/>
      <c r="C313" s="147" t="s">
        <v>137</v>
      </c>
      <c r="D313" s="148">
        <v>1.1420000000000001E-8</v>
      </c>
      <c r="E313" s="148">
        <v>3.5999999999999998E-6</v>
      </c>
      <c r="F313" s="148">
        <v>3.3569999999999999E-5</v>
      </c>
      <c r="G313" s="148">
        <v>8.8849999999999998E-10</v>
      </c>
      <c r="H313" s="148">
        <v>-3.7639999999999998E-8</v>
      </c>
      <c r="I313" s="3"/>
    </row>
    <row r="314" spans="1:9" ht="12.75" customHeight="1">
      <c r="A314" s="3"/>
      <c r="B314" s="3"/>
      <c r="C314" s="147" t="s">
        <v>138</v>
      </c>
      <c r="D314" s="148">
        <v>-7.3939999999999995E-10</v>
      </c>
      <c r="E314" s="148">
        <v>-5.0570000000000002E-8</v>
      </c>
      <c r="F314" s="148">
        <v>-2.0270000000000001E-7</v>
      </c>
      <c r="G314" s="148">
        <v>-3.3919999999999998E-11</v>
      </c>
      <c r="H314" s="148">
        <v>9.5350000000000007E-10</v>
      </c>
      <c r="I314" s="3"/>
    </row>
    <row r="315" spans="1:9" ht="12.75" customHeight="1">
      <c r="A315" s="3"/>
      <c r="B315" s="3"/>
      <c r="C315" s="147" t="s">
        <v>139</v>
      </c>
      <c r="D315" s="148">
        <v>-1.381E-5</v>
      </c>
      <c r="E315" s="148">
        <v>-6.9560000000000005E-5</v>
      </c>
      <c r="F315" s="148">
        <v>3.9770000000000002E-4</v>
      </c>
      <c r="G315" s="148">
        <v>6.0339999999999996E-8</v>
      </c>
      <c r="H315" s="148">
        <v>-3.8799999999999998E-7</v>
      </c>
      <c r="I315" s="3"/>
    </row>
    <row r="316" spans="1:9" ht="12.75" customHeight="1">
      <c r="A316" s="3"/>
      <c r="B316" s="3"/>
      <c r="C316" s="147" t="s">
        <v>140</v>
      </c>
      <c r="D316" s="148">
        <v>1.5449999999999999E-9</v>
      </c>
      <c r="E316" s="148">
        <v>4.6849999999999999E-7</v>
      </c>
      <c r="F316" s="148">
        <v>-5.5620000000000003E-6</v>
      </c>
      <c r="G316" s="148">
        <v>6.7299999999999995E-10</v>
      </c>
      <c r="H316" s="148">
        <v>-3.4280000000000002E-9</v>
      </c>
      <c r="I316" s="3"/>
    </row>
    <row r="317" spans="1:9" ht="12.75" customHeight="1">
      <c r="A317" s="3"/>
      <c r="B317" s="3"/>
      <c r="C317" s="147" t="s">
        <v>141</v>
      </c>
      <c r="D317" s="148">
        <v>1.586E-7</v>
      </c>
      <c r="E317" s="148">
        <v>1.279E-7</v>
      </c>
      <c r="F317" s="148">
        <v>-2.8140000000000001E-6</v>
      </c>
      <c r="G317" s="148">
        <v>-2.0519999999999999E-9</v>
      </c>
      <c r="H317" s="148">
        <v>2.96E-8</v>
      </c>
      <c r="I317" s="3"/>
    </row>
    <row r="318" spans="1:9" ht="12.75" customHeight="1">
      <c r="A318" s="3"/>
      <c r="B318" s="3"/>
      <c r="C318" s="3"/>
      <c r="D318" s="148"/>
      <c r="E318" s="148"/>
      <c r="F318" s="148"/>
      <c r="G318" s="148"/>
      <c r="H318" s="148"/>
      <c r="I318" s="3"/>
    </row>
    <row r="319" spans="1:9" ht="12.75" customHeight="1">
      <c r="A319" s="3"/>
      <c r="B319" s="3"/>
      <c r="C319" s="151" t="s">
        <v>142</v>
      </c>
      <c r="D319" s="148">
        <v>-27.459</v>
      </c>
      <c r="E319" s="148">
        <v>-27.459</v>
      </c>
      <c r="F319" s="148">
        <v>-27.459</v>
      </c>
      <c r="G319" s="148">
        <v>-27.459</v>
      </c>
      <c r="H319" s="148">
        <v>-27.459</v>
      </c>
      <c r="I319" s="3"/>
    </row>
    <row r="320" spans="1:9" ht="12.75" customHeight="1">
      <c r="A320" s="3"/>
      <c r="B320" s="3"/>
      <c r="C320" s="147" t="s">
        <v>143</v>
      </c>
      <c r="D320" s="148">
        <v>0.24590000000000001</v>
      </c>
      <c r="E320" s="148">
        <v>0.24590000000000001</v>
      </c>
      <c r="F320" s="148">
        <v>0.24590000000000001</v>
      </c>
      <c r="G320" s="148">
        <v>0.24590000000000001</v>
      </c>
      <c r="H320" s="148">
        <v>0.24590000000000001</v>
      </c>
      <c r="I320" s="3"/>
    </row>
    <row r="321" spans="1:9" ht="12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2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2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2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2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2.75" customHeight="1"/>
    <row r="327" spans="1:9" ht="12.75" customHeight="1"/>
    <row r="328" spans="1:9" ht="12.75" customHeight="1"/>
    <row r="329" spans="1:9" ht="12.75" customHeight="1"/>
    <row r="330" spans="1:9" ht="12.75" customHeight="1"/>
    <row r="331" spans="1:9" ht="12.75" customHeight="1"/>
    <row r="332" spans="1:9" ht="12.75" customHeight="1"/>
    <row r="333" spans="1:9" ht="12.75" customHeight="1"/>
    <row r="334" spans="1:9" ht="12.75" customHeight="1"/>
    <row r="335" spans="1:9" ht="12.75" customHeight="1"/>
    <row r="336" spans="1:9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M38" sqref="M38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99</v>
      </c>
      <c r="B1" s="3"/>
      <c r="C1" s="147" t="s">
        <v>123</v>
      </c>
      <c r="D1" s="146" t="s">
        <v>146</v>
      </c>
      <c r="E1" s="146" t="s">
        <v>153</v>
      </c>
      <c r="F1" s="146" t="s">
        <v>154</v>
      </c>
      <c r="G1" s="146" t="s">
        <v>155</v>
      </c>
      <c r="H1" s="146" t="s">
        <v>156</v>
      </c>
    </row>
    <row r="2" spans="1:8" ht="12.75" customHeight="1">
      <c r="A2" s="3"/>
      <c r="B2" s="3"/>
      <c r="C2" s="147" t="s">
        <v>124</v>
      </c>
      <c r="D2" s="148">
        <v>14.93</v>
      </c>
      <c r="E2" s="148">
        <v>1131</v>
      </c>
      <c r="F2" s="148">
        <v>3318</v>
      </c>
      <c r="G2" s="148">
        <v>0.53779999999999994</v>
      </c>
      <c r="H2" s="148">
        <v>1.1160000000000001</v>
      </c>
    </row>
    <row r="3" spans="1:8" ht="12.75" customHeight="1">
      <c r="A3" s="3"/>
      <c r="B3" s="3"/>
      <c r="C3" s="147" t="s">
        <v>125</v>
      </c>
      <c r="D3" s="148">
        <v>1.206E-4</v>
      </c>
      <c r="E3" s="148">
        <v>-0.21859999999999999</v>
      </c>
      <c r="F3" s="148">
        <v>2.343</v>
      </c>
      <c r="G3" s="148">
        <v>1.7520000000000001E-3</v>
      </c>
      <c r="H3" s="148">
        <v>-3.4729999999999997E-2</v>
      </c>
    </row>
    <row r="4" spans="1:8" ht="12.75" customHeight="1">
      <c r="A4" s="3"/>
      <c r="B4" s="3"/>
      <c r="C4" s="147" t="s">
        <v>126</v>
      </c>
      <c r="D4" s="148">
        <v>-4.3900000000000003E-6</v>
      </c>
      <c r="E4" s="148">
        <v>-3.0479999999999999E-3</v>
      </c>
      <c r="F4" s="148">
        <v>-3.7720000000000002E-3</v>
      </c>
      <c r="G4" s="148">
        <v>1.1939999999999999E-6</v>
      </c>
      <c r="H4" s="148">
        <v>2.1469999999999999E-4</v>
      </c>
    </row>
    <row r="5" spans="1:8" ht="12.75" customHeight="1">
      <c r="A5" s="3"/>
      <c r="B5" s="3"/>
      <c r="C5" s="151" t="s">
        <v>127</v>
      </c>
      <c r="D5" s="146">
        <v>0</v>
      </c>
      <c r="E5" s="146">
        <v>0</v>
      </c>
      <c r="F5" s="146">
        <v>0</v>
      </c>
      <c r="G5" s="146">
        <v>0</v>
      </c>
      <c r="H5" s="146">
        <v>0</v>
      </c>
    </row>
    <row r="6" spans="1:8" ht="12.75" customHeight="1">
      <c r="A6" s="3"/>
      <c r="B6" s="3"/>
      <c r="C6" s="147" t="s">
        <v>128</v>
      </c>
      <c r="D6" s="148">
        <v>-0.499</v>
      </c>
      <c r="E6" s="148">
        <v>-4.6239999999999997</v>
      </c>
      <c r="F6" s="148">
        <v>24.97</v>
      </c>
      <c r="G6" s="148">
        <v>1.3339999999999999E-3</v>
      </c>
      <c r="H6" s="148">
        <v>-3.0839999999999999E-2</v>
      </c>
    </row>
    <row r="7" spans="1:8" ht="12.75" customHeight="1">
      <c r="A7" s="3"/>
      <c r="B7" s="3"/>
      <c r="C7" s="147" t="s">
        <v>129</v>
      </c>
      <c r="D7" s="148">
        <v>1.2289999999999999E-5</v>
      </c>
      <c r="E7" s="148">
        <v>4.9290000000000002E-3</v>
      </c>
      <c r="F7" s="148">
        <v>-1.5800000000000002E-2</v>
      </c>
      <c r="G7" s="148">
        <v>2.114E-7</v>
      </c>
      <c r="H7" s="148">
        <v>-5.3019999999999997E-5</v>
      </c>
    </row>
    <row r="8" spans="1:8" ht="12.75" customHeight="1">
      <c r="A8" s="3"/>
      <c r="B8" s="3"/>
      <c r="C8" s="147" t="s">
        <v>130</v>
      </c>
      <c r="D8" s="148">
        <v>-3.122E-7</v>
      </c>
      <c r="E8" s="148">
        <v>-1.1569999999999999E-4</v>
      </c>
      <c r="F8" s="148">
        <v>-1.052E-4</v>
      </c>
      <c r="G8" s="148">
        <v>1.167E-8</v>
      </c>
      <c r="H8" s="148">
        <v>8.1650000000000004E-7</v>
      </c>
    </row>
    <row r="9" spans="1:8" ht="12.75" customHeight="1">
      <c r="A9" s="3"/>
      <c r="B9" s="3"/>
      <c r="C9" s="151" t="s">
        <v>131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1:8" ht="12.75" customHeight="1">
      <c r="A10" s="3"/>
      <c r="B10" s="3"/>
      <c r="C10" s="147" t="s">
        <v>132</v>
      </c>
      <c r="D10" s="148">
        <v>-7.5329999999999998E-3</v>
      </c>
      <c r="E10" s="148">
        <v>-6.9750000000000006E-2</v>
      </c>
      <c r="F10" s="148">
        <v>0.42209999999999998</v>
      </c>
      <c r="G10" s="148">
        <v>1.6359999999999999E-5</v>
      </c>
      <c r="H10" s="148">
        <v>-4.172E-4</v>
      </c>
    </row>
    <row r="11" spans="1:8" ht="12.75" customHeight="1">
      <c r="A11" s="3"/>
      <c r="B11" s="3"/>
      <c r="C11" s="147" t="s">
        <v>133</v>
      </c>
      <c r="D11" s="148">
        <v>-6.0240000000000005E-7</v>
      </c>
      <c r="E11" s="148">
        <v>-3.635E-4</v>
      </c>
      <c r="F11" s="148">
        <v>-1.8109999999999999E-3</v>
      </c>
      <c r="G11" s="148">
        <v>-3.9379999999999999E-7</v>
      </c>
      <c r="H11" s="148">
        <v>-3.9740000000000004E-6</v>
      </c>
    </row>
    <row r="12" spans="1:8" ht="12.75" customHeight="1">
      <c r="A12" s="3"/>
      <c r="B12" s="3"/>
      <c r="C12" s="147" t="s">
        <v>134</v>
      </c>
      <c r="D12" s="148">
        <v>1.719E-8</v>
      </c>
      <c r="E12" s="148">
        <v>3.8739999999999999E-7</v>
      </c>
      <c r="F12" s="148">
        <v>8.3949999999999994E-5</v>
      </c>
      <c r="G12" s="148">
        <v>-1.235E-8</v>
      </c>
      <c r="H12" s="148">
        <v>-8.4019999999999995E-10</v>
      </c>
    </row>
    <row r="13" spans="1:8" ht="12.75" customHeight="1">
      <c r="A13" s="3"/>
      <c r="B13" s="3"/>
      <c r="C13" s="151" t="s">
        <v>135</v>
      </c>
      <c r="D13" s="146">
        <v>0</v>
      </c>
      <c r="E13" s="146">
        <v>0</v>
      </c>
      <c r="F13" s="146">
        <v>0</v>
      </c>
      <c r="G13" s="146">
        <v>0</v>
      </c>
      <c r="H13" s="146">
        <v>0</v>
      </c>
    </row>
    <row r="14" spans="1:8" ht="12.75" customHeight="1">
      <c r="A14" s="3"/>
      <c r="B14" s="3"/>
      <c r="C14" s="147" t="s">
        <v>136</v>
      </c>
      <c r="D14" s="148">
        <v>6.0380000000000001E-5</v>
      </c>
      <c r="E14" s="148">
        <v>9.5189999999999999E-4</v>
      </c>
      <c r="F14" s="148">
        <v>1.0829999999999999E-2</v>
      </c>
      <c r="G14" s="148">
        <v>-2.629E-7</v>
      </c>
      <c r="H14" s="148">
        <v>1.6909999999999999E-5</v>
      </c>
    </row>
    <row r="15" spans="1:8" ht="12.75" customHeight="1">
      <c r="A15" s="3"/>
      <c r="B15" s="3"/>
      <c r="C15" s="147" t="s">
        <v>137</v>
      </c>
      <c r="D15" s="148">
        <v>-5.1520000000000001E-8</v>
      </c>
      <c r="E15" s="148">
        <v>-1.934E-6</v>
      </c>
      <c r="F15" s="148">
        <v>-4.5150000000000002E-4</v>
      </c>
      <c r="G15" s="148">
        <v>1.0099999999999999E-8</v>
      </c>
      <c r="H15" s="148">
        <v>5.9500000000000002E-7</v>
      </c>
    </row>
    <row r="16" spans="1:8" ht="12.75" customHeight="1">
      <c r="A16" s="3"/>
      <c r="B16" s="3"/>
      <c r="C16" s="147" t="s">
        <v>138</v>
      </c>
      <c r="D16" s="148">
        <v>1.2159999999999999E-9</v>
      </c>
      <c r="E16" s="148">
        <v>-5.2240000000000003E-8</v>
      </c>
      <c r="F16" s="148">
        <v>4.7709999999999997E-6</v>
      </c>
      <c r="G16" s="148">
        <v>-4.7950000000000005E-10</v>
      </c>
      <c r="H16" s="148">
        <v>4.8499999999999996E-9</v>
      </c>
    </row>
    <row r="17" spans="1:8" ht="12.75" customHeight="1">
      <c r="A17" s="3"/>
      <c r="B17" s="3"/>
      <c r="C17" s="147" t="s">
        <v>139</v>
      </c>
      <c r="D17" s="148">
        <v>-1.9130000000000001E-5</v>
      </c>
      <c r="E17" s="148">
        <v>-1.2750000000000001E-4</v>
      </c>
      <c r="F17" s="148">
        <v>1.8259999999999999E-3</v>
      </c>
      <c r="G17" s="148">
        <v>2.658E-8</v>
      </c>
      <c r="H17" s="148">
        <v>6.2210000000000005E-7</v>
      </c>
    </row>
    <row r="18" spans="1:8" ht="12.75" customHeight="1">
      <c r="A18" s="3"/>
      <c r="B18" s="3"/>
      <c r="C18" s="147" t="s">
        <v>140</v>
      </c>
      <c r="D18" s="148">
        <v>1.02E-9</v>
      </c>
      <c r="E18" s="148">
        <v>2.5289999999999998E-6</v>
      </c>
      <c r="F18" s="148">
        <v>-1.859E-5</v>
      </c>
      <c r="G18" s="148">
        <v>1.635E-9</v>
      </c>
      <c r="H18" s="148">
        <v>3.264E-8</v>
      </c>
    </row>
    <row r="19" spans="1:8" ht="12.75" customHeight="1">
      <c r="A19" s="3"/>
      <c r="B19" s="3"/>
      <c r="C19" s="147" t="s">
        <v>141</v>
      </c>
      <c r="D19" s="148">
        <v>-2.4600000000000002E-6</v>
      </c>
      <c r="E19" s="148">
        <v>-2.19E-5</v>
      </c>
      <c r="F19" s="148">
        <v>1.1620000000000001E-4</v>
      </c>
      <c r="G19" s="148">
        <v>5.4759999999999997E-9</v>
      </c>
      <c r="H19" s="148">
        <v>-1.674E-7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54">
        <v>-16.75</v>
      </c>
      <c r="E21" s="154">
        <v>-16.75</v>
      </c>
      <c r="F21" s="154">
        <v>-16.75</v>
      </c>
      <c r="G21" s="154">
        <v>-16.75</v>
      </c>
      <c r="H21" s="154">
        <v>-16.75</v>
      </c>
    </row>
    <row r="22" spans="1:8" ht="12.75" customHeight="1">
      <c r="A22" s="3"/>
      <c r="B22" s="3"/>
      <c r="C22" s="147" t="s">
        <v>143</v>
      </c>
      <c r="D22" s="154">
        <v>5.875</v>
      </c>
      <c r="E22" s="154">
        <v>5.875</v>
      </c>
      <c r="F22" s="154">
        <v>5.875</v>
      </c>
      <c r="G22" s="154">
        <v>5.875</v>
      </c>
      <c r="H22" s="154">
        <v>5.875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selection activeCell="L43" sqref="L43"/>
    </sheetView>
  </sheetViews>
  <sheetFormatPr defaultColWidth="12.5703125" defaultRowHeight="15" customHeight="1"/>
  <cols>
    <col min="1" max="1" width="5.5703125" customWidth="1"/>
    <col min="2" max="6" width="10.5703125" customWidth="1"/>
    <col min="7" max="26" width="8.5703125" customWidth="1"/>
  </cols>
  <sheetData>
    <row r="1" spans="1:8" ht="15" customHeight="1">
      <c r="A1" s="4" t="s">
        <v>101</v>
      </c>
      <c r="B1" s="155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157</v>
      </c>
      <c r="D2" s="148">
        <v>13.71</v>
      </c>
      <c r="E2" s="148">
        <v>1104</v>
      </c>
      <c r="F2" s="148">
        <v>3570</v>
      </c>
      <c r="G2" s="148">
        <v>0.56810000000000005</v>
      </c>
      <c r="H2" s="148">
        <v>0.52680000000000005</v>
      </c>
    </row>
    <row r="3" spans="1:8" ht="12.75" customHeight="1">
      <c r="A3" s="3"/>
      <c r="B3" s="3"/>
      <c r="C3" s="147" t="s">
        <v>158</v>
      </c>
      <c r="D3" s="148">
        <v>4.1470000000000001E-5</v>
      </c>
      <c r="E3" s="148">
        <v>-0.38269999999999998</v>
      </c>
      <c r="F3" s="148">
        <v>1.8779999999999999</v>
      </c>
      <c r="G3" s="148">
        <v>1.6479999999999999E-3</v>
      </c>
      <c r="H3" s="148">
        <v>-2.751E-2</v>
      </c>
    </row>
    <row r="4" spans="1:8" ht="12.75" customHeight="1">
      <c r="A4" s="3"/>
      <c r="B4" s="3"/>
      <c r="C4" s="147" t="s">
        <v>159</v>
      </c>
      <c r="D4" s="148">
        <v>-2.5459999999999998E-6</v>
      </c>
      <c r="E4" s="148">
        <v>-1.3370000000000001E-3</v>
      </c>
      <c r="F4" s="148">
        <v>-2.101E-3</v>
      </c>
      <c r="G4" s="148">
        <v>-2.5509999999999998E-6</v>
      </c>
      <c r="H4" s="148">
        <v>2.3929999999999999E-4</v>
      </c>
    </row>
    <row r="5" spans="1:8" ht="12.75" customHeight="1">
      <c r="A5" s="3"/>
      <c r="B5" s="3"/>
      <c r="C5" s="151" t="s">
        <v>160</v>
      </c>
      <c r="D5" s="146">
        <v>0</v>
      </c>
      <c r="E5" s="146">
        <v>0</v>
      </c>
      <c r="F5" s="146">
        <v>0</v>
      </c>
      <c r="G5" s="146">
        <v>0</v>
      </c>
      <c r="H5" s="146">
        <v>0</v>
      </c>
    </row>
    <row r="6" spans="1:8" ht="12.75" customHeight="1">
      <c r="A6" s="3"/>
      <c r="B6" s="3"/>
      <c r="C6" s="147" t="s">
        <v>161</v>
      </c>
      <c r="D6" s="148">
        <v>-1.1020000000000001</v>
      </c>
      <c r="E6" s="148">
        <v>-7.86</v>
      </c>
      <c r="F6" s="148">
        <v>34.69</v>
      </c>
      <c r="G6" s="148">
        <v>9.6619999999999996E-4</v>
      </c>
      <c r="H6" s="148">
        <v>-2.664E-2</v>
      </c>
    </row>
    <row r="7" spans="1:8" ht="12.75" customHeight="1">
      <c r="A7" s="3"/>
      <c r="B7" s="3"/>
      <c r="C7" s="147" t="s">
        <v>162</v>
      </c>
      <c r="D7" s="148">
        <v>7.4699999999999996E-6</v>
      </c>
      <c r="E7" s="148">
        <v>1.8069999999999999E-2</v>
      </c>
      <c r="F7" s="148">
        <v>-9.0469999999999995E-2</v>
      </c>
      <c r="G7" s="148">
        <v>1.7110000000000001E-5</v>
      </c>
      <c r="H7" s="148">
        <v>-5.643E-6</v>
      </c>
    </row>
    <row r="8" spans="1:8" ht="12.75" customHeight="1">
      <c r="A8" s="3"/>
      <c r="B8" s="3"/>
      <c r="C8" s="147" t="s">
        <v>163</v>
      </c>
      <c r="D8" s="148">
        <v>-2.3209999999999999E-7</v>
      </c>
      <c r="E8" s="148">
        <v>-4.7089999999999998E-5</v>
      </c>
      <c r="F8" s="148">
        <v>1.175E-3</v>
      </c>
      <c r="G8" s="148">
        <v>-3.277E-7</v>
      </c>
      <c r="H8" s="148">
        <v>-4.8470000000000003E-6</v>
      </c>
    </row>
    <row r="9" spans="1:8" ht="12.75" customHeight="1">
      <c r="A9" s="3"/>
      <c r="B9" s="3"/>
      <c r="C9" s="151" t="s">
        <v>164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1:8" ht="12.75" customHeight="1">
      <c r="A10" s="3"/>
      <c r="B10" s="3"/>
      <c r="C10" s="147" t="s">
        <v>165</v>
      </c>
      <c r="D10" s="148">
        <v>-2.8219999999999999E-2</v>
      </c>
      <c r="E10" s="148">
        <v>-0.19800000000000001</v>
      </c>
      <c r="F10" s="148">
        <v>2.1360000000000001</v>
      </c>
      <c r="G10" s="148">
        <v>1.2310000000000001E-5</v>
      </c>
      <c r="H10" s="148">
        <v>-9.8959999999999998E-6</v>
      </c>
    </row>
    <row r="11" spans="1:8" ht="12.75" customHeight="1">
      <c r="A11" s="3"/>
      <c r="B11" s="3"/>
      <c r="C11" s="147" t="s">
        <v>166</v>
      </c>
      <c r="D11" s="148">
        <v>4.3249999999999999E-7</v>
      </c>
      <c r="E11" s="148">
        <v>7.2820000000000003E-4</v>
      </c>
      <c r="F11" s="148">
        <v>-1.695E-2</v>
      </c>
      <c r="G11" s="148">
        <v>5.0679999999999996E-7</v>
      </c>
      <c r="H11" s="148">
        <v>-1.045E-5</v>
      </c>
    </row>
    <row r="12" spans="1:8" ht="12.75" customHeight="1">
      <c r="A12" s="3"/>
      <c r="B12" s="3"/>
      <c r="C12" s="151" t="s">
        <v>167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1:8" ht="12.75" customHeight="1">
      <c r="A13" s="3"/>
      <c r="B13" s="3"/>
      <c r="C13" s="151" t="s">
        <v>168</v>
      </c>
      <c r="D13" s="146">
        <v>0</v>
      </c>
      <c r="E13" s="146">
        <v>0</v>
      </c>
      <c r="F13" s="146">
        <v>0</v>
      </c>
      <c r="G13" s="146">
        <v>0</v>
      </c>
      <c r="H13" s="146">
        <v>0</v>
      </c>
    </row>
    <row r="14" spans="1:8" ht="12.75" customHeight="1">
      <c r="A14" s="3"/>
      <c r="B14" s="3"/>
      <c r="C14" s="147" t="s">
        <v>169</v>
      </c>
      <c r="D14" s="148">
        <v>-4.373E-4</v>
      </c>
      <c r="E14" s="148">
        <v>-8.8240000000000002E-3</v>
      </c>
      <c r="F14" s="148">
        <v>9.5100000000000004E-2</v>
      </c>
      <c r="G14" s="148">
        <v>1.8020000000000001E-7</v>
      </c>
      <c r="H14" s="148">
        <v>2.423E-5</v>
      </c>
    </row>
    <row r="15" spans="1:8" ht="12.75" customHeight="1">
      <c r="A15" s="3"/>
      <c r="B15" s="3"/>
      <c r="C15" s="151" t="s">
        <v>170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1:8" ht="12.75" customHeight="1">
      <c r="A16" s="3"/>
      <c r="B16" s="3"/>
      <c r="C16" s="151" t="s">
        <v>171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1:8" ht="12.75" customHeight="1">
      <c r="A17" s="3"/>
      <c r="B17" s="3"/>
      <c r="C17" s="151" t="s">
        <v>172</v>
      </c>
      <c r="D17" s="146">
        <v>0</v>
      </c>
      <c r="E17" s="146">
        <v>0</v>
      </c>
      <c r="F17" s="146">
        <v>0</v>
      </c>
      <c r="G17" s="146">
        <v>0</v>
      </c>
      <c r="H17" s="146">
        <v>0</v>
      </c>
    </row>
    <row r="18" spans="1:8" ht="12.75" customHeight="1">
      <c r="A18" s="3"/>
      <c r="B18" s="3"/>
      <c r="C18" s="151" t="s">
        <v>173</v>
      </c>
      <c r="D18" s="146">
        <v>0</v>
      </c>
      <c r="E18" s="146">
        <v>0</v>
      </c>
      <c r="F18" s="146">
        <v>0</v>
      </c>
      <c r="G18" s="146">
        <v>0</v>
      </c>
      <c r="H18" s="146">
        <v>0</v>
      </c>
    </row>
    <row r="19" spans="1:8" ht="12.75" customHeight="1">
      <c r="A19" s="3"/>
      <c r="B19" s="3"/>
      <c r="C19" s="151" t="s">
        <v>174</v>
      </c>
      <c r="D19" s="146">
        <v>0</v>
      </c>
      <c r="E19" s="146">
        <v>0</v>
      </c>
      <c r="F19" s="146">
        <v>0</v>
      </c>
      <c r="G19" s="146">
        <v>0</v>
      </c>
      <c r="H19" s="146">
        <v>0</v>
      </c>
    </row>
    <row r="20" spans="1:8" ht="12.75" customHeight="1">
      <c r="A20" s="3"/>
      <c r="B20" s="3"/>
      <c r="C20" s="146"/>
      <c r="D20" s="146"/>
      <c r="E20" s="146"/>
      <c r="F20" s="146"/>
      <c r="G20" s="146"/>
      <c r="H20" s="146"/>
    </row>
    <row r="21" spans="1:8" ht="12.75" customHeight="1">
      <c r="A21" s="3"/>
      <c r="B21" s="3"/>
      <c r="C21" s="151" t="s">
        <v>142</v>
      </c>
      <c r="D21" s="146">
        <v>-9.6854999999999993</v>
      </c>
      <c r="E21" s="146">
        <v>-9.6854999999999993</v>
      </c>
      <c r="F21" s="146">
        <v>-9.6854999999999993</v>
      </c>
      <c r="G21" s="146">
        <v>-9.6854999999999993</v>
      </c>
      <c r="H21" s="146">
        <v>-9.6854999999999993</v>
      </c>
    </row>
    <row r="22" spans="1:8" ht="12.75" customHeight="1">
      <c r="A22" s="3"/>
      <c r="B22" s="3"/>
      <c r="C22" s="147" t="s">
        <v>143</v>
      </c>
      <c r="D22" s="146">
        <v>9.2581000000000007</v>
      </c>
      <c r="E22" s="146">
        <v>9.2581000000000007</v>
      </c>
      <c r="F22" s="146">
        <v>9.2581000000000007</v>
      </c>
      <c r="G22" s="146">
        <v>9.2581000000000007</v>
      </c>
      <c r="H22" s="146">
        <v>9.2581000000000007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activeCell="M40" sqref="M40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102</v>
      </c>
      <c r="B1" s="3"/>
      <c r="C1" s="151" t="s">
        <v>152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32.590000000000003</v>
      </c>
      <c r="E2" s="148">
        <v>1180</v>
      </c>
      <c r="F2" s="148">
        <v>3110</v>
      </c>
      <c r="G2" s="148">
        <v>0.46839999999999998</v>
      </c>
      <c r="H2" s="148">
        <v>1.524</v>
      </c>
    </row>
    <row r="3" spans="1:8" ht="12.75" customHeight="1">
      <c r="A3" s="3"/>
      <c r="B3" s="3"/>
      <c r="C3" s="147" t="s">
        <v>125</v>
      </c>
      <c r="D3" s="148">
        <v>1.6229999999999999E-5</v>
      </c>
      <c r="E3" s="148">
        <v>-0.39119999999999999</v>
      </c>
      <c r="F3" s="148">
        <v>2.1589999999999998</v>
      </c>
      <c r="G3" s="148">
        <v>1.217E-3</v>
      </c>
      <c r="H3" s="148">
        <v>-3.6400000000000002E-2</v>
      </c>
    </row>
    <row r="4" spans="1:8" ht="12.75" customHeight="1">
      <c r="A4" s="3"/>
      <c r="B4" s="3"/>
      <c r="C4" s="147" t="s">
        <v>126</v>
      </c>
      <c r="D4" s="148">
        <v>-1.61E-6</v>
      </c>
      <c r="E4" s="148">
        <v>-2.7520000000000001E-3</v>
      </c>
      <c r="F4" s="148">
        <v>1.8500000000000001E-3</v>
      </c>
      <c r="G4" s="148">
        <v>-7.1060000000000002E-8</v>
      </c>
      <c r="H4" s="148">
        <v>3.4719999999999998E-4</v>
      </c>
    </row>
    <row r="5" spans="1:8" ht="12.75" customHeight="1">
      <c r="A5" s="3"/>
      <c r="B5" s="3"/>
      <c r="C5" s="147" t="s">
        <v>127</v>
      </c>
      <c r="D5" s="148">
        <v>5.0769999999999997E-8</v>
      </c>
      <c r="E5" s="148">
        <v>2.9200000000000002E-5</v>
      </c>
      <c r="F5" s="148">
        <v>-4.1879999999999999E-5</v>
      </c>
      <c r="G5" s="148">
        <v>1.9779999999999999E-8</v>
      </c>
      <c r="H5" s="148">
        <v>-2.8399999999999999E-6</v>
      </c>
    </row>
    <row r="6" spans="1:8" ht="12.75" customHeight="1">
      <c r="A6" s="3"/>
      <c r="B6" s="3"/>
      <c r="C6" s="147" t="s">
        <v>128</v>
      </c>
      <c r="D6" s="148">
        <v>-0.54859999999999998</v>
      </c>
      <c r="E6" s="148">
        <v>-3.294</v>
      </c>
      <c r="F6" s="148">
        <v>15.3</v>
      </c>
      <c r="G6" s="148">
        <v>1.3760000000000001E-3</v>
      </c>
      <c r="H6" s="148">
        <v>-2.1499999999999998E-2</v>
      </c>
    </row>
    <row r="7" spans="1:8" ht="12.75" customHeight="1">
      <c r="A7" s="3"/>
      <c r="B7" s="3"/>
      <c r="C7" s="147" t="s">
        <v>129</v>
      </c>
      <c r="D7" s="148">
        <v>-6.9990000000000002E-6</v>
      </c>
      <c r="E7" s="148">
        <v>3.3149999999999998E-3</v>
      </c>
      <c r="F7" s="148">
        <v>-3.5839999999999997E-2</v>
      </c>
      <c r="G7" s="148">
        <v>1.0380000000000001E-5</v>
      </c>
      <c r="H7" s="148">
        <v>1.728E-4</v>
      </c>
    </row>
    <row r="8" spans="1:8" ht="12.75" customHeight="1">
      <c r="A8" s="3"/>
      <c r="B8" s="3"/>
      <c r="C8" s="147" t="s">
        <v>130</v>
      </c>
      <c r="D8" s="148">
        <v>2.488E-7</v>
      </c>
      <c r="E8" s="148">
        <v>-2.7610000000000002E-5</v>
      </c>
      <c r="F8" s="148">
        <v>6.2719999999999996E-5</v>
      </c>
      <c r="G8" s="148">
        <v>-2.0640000000000002E-8</v>
      </c>
      <c r="H8" s="148">
        <v>-2.2819999999999999E-6</v>
      </c>
    </row>
    <row r="9" spans="1:8" ht="12.75" customHeight="1">
      <c r="A9" s="3"/>
      <c r="B9" s="3"/>
      <c r="C9" s="147" t="s">
        <v>131</v>
      </c>
      <c r="D9" s="148">
        <v>1.14E-9</v>
      </c>
      <c r="E9" s="148">
        <v>5.9480000000000001E-7</v>
      </c>
      <c r="F9" s="148">
        <v>-3.619E-6</v>
      </c>
      <c r="G9" s="148">
        <v>3.0599999999999998E-10</v>
      </c>
      <c r="H9" s="148">
        <v>1.8209999999999999E-8</v>
      </c>
    </row>
    <row r="10" spans="1:8" ht="12.75" customHeight="1">
      <c r="A10" s="3"/>
      <c r="B10" s="3"/>
      <c r="C10" s="147" t="s">
        <v>132</v>
      </c>
      <c r="D10" s="148">
        <v>-5.1390000000000003E-3</v>
      </c>
      <c r="E10" s="148">
        <v>-2.9739999999999999E-2</v>
      </c>
      <c r="F10" s="148">
        <v>0.18509999999999999</v>
      </c>
      <c r="G10" s="148">
        <v>1.058E-5</v>
      </c>
      <c r="H10" s="148">
        <v>-8.2249999999999993E-5</v>
      </c>
    </row>
    <row r="11" spans="1:8" ht="12.75" customHeight="1">
      <c r="A11" s="3"/>
      <c r="B11" s="3"/>
      <c r="C11" s="147" t="s">
        <v>133</v>
      </c>
      <c r="D11" s="148">
        <v>-7.4190000000000005E-7</v>
      </c>
      <c r="E11" s="148">
        <v>3.9829999999999998E-6</v>
      </c>
      <c r="F11" s="148">
        <v>1.33E-3</v>
      </c>
      <c r="G11" s="148">
        <v>-7.3319999999999997E-8</v>
      </c>
      <c r="H11" s="148">
        <v>1.811E-7</v>
      </c>
    </row>
    <row r="12" spans="1:8" ht="12.75" customHeight="1">
      <c r="A12" s="3"/>
      <c r="B12" s="3"/>
      <c r="C12" s="147" t="s">
        <v>134</v>
      </c>
      <c r="D12" s="148">
        <v>7.5290000000000008E-9</v>
      </c>
      <c r="E12" s="148">
        <v>4.9640000000000002E-7</v>
      </c>
      <c r="F12" s="148">
        <v>2.587E-6</v>
      </c>
      <c r="G12" s="148">
        <v>-1.558E-9</v>
      </c>
      <c r="H12" s="148">
        <v>3.9090000000000001E-8</v>
      </c>
    </row>
    <row r="13" spans="1:8" ht="12.75" customHeight="1">
      <c r="A13" s="3"/>
      <c r="B13" s="3"/>
      <c r="C13" s="147" t="s">
        <v>135</v>
      </c>
      <c r="D13" s="148">
        <v>-7.238E-11</v>
      </c>
      <c r="E13" s="148">
        <v>-4.5550000000000001E-8</v>
      </c>
      <c r="F13" s="148">
        <v>2.3099999999999999E-7</v>
      </c>
      <c r="G13" s="148">
        <v>-7.5400000000000006E-11</v>
      </c>
      <c r="H13" s="148">
        <v>4.9099999999999997E-11</v>
      </c>
    </row>
    <row r="14" spans="1:8" ht="12.75" customHeight="1">
      <c r="A14" s="3"/>
      <c r="B14" s="3"/>
      <c r="C14" s="147" t="s">
        <v>136</v>
      </c>
      <c r="D14" s="148">
        <v>-3.5940000000000001E-4</v>
      </c>
      <c r="E14" s="148">
        <v>-1.449E-3</v>
      </c>
      <c r="F14" s="148">
        <v>1.1270000000000001E-2</v>
      </c>
      <c r="G14" s="148">
        <v>2.0439999999999998E-6</v>
      </c>
      <c r="H14" s="148">
        <v>-2.105E-5</v>
      </c>
    </row>
    <row r="15" spans="1:8" ht="12.75" customHeight="1">
      <c r="A15" s="3"/>
      <c r="B15" s="3"/>
      <c r="C15" s="147" t="s">
        <v>137</v>
      </c>
      <c r="D15" s="148">
        <v>1.1420000000000001E-8</v>
      </c>
      <c r="E15" s="148">
        <v>3.5999999999999998E-6</v>
      </c>
      <c r="F15" s="148">
        <v>3.3569999999999999E-5</v>
      </c>
      <c r="G15" s="148">
        <v>8.8849999999999998E-10</v>
      </c>
      <c r="H15" s="148">
        <v>-3.7639999999999998E-8</v>
      </c>
    </row>
    <row r="16" spans="1:8" ht="12.75" customHeight="1">
      <c r="A16" s="3"/>
      <c r="B16" s="3"/>
      <c r="C16" s="147" t="s">
        <v>138</v>
      </c>
      <c r="D16" s="148">
        <v>-7.3939999999999995E-10</v>
      </c>
      <c r="E16" s="148">
        <v>-5.0570000000000002E-8</v>
      </c>
      <c r="F16" s="148">
        <v>-2.0270000000000001E-7</v>
      </c>
      <c r="G16" s="148">
        <v>-3.3919999999999998E-11</v>
      </c>
      <c r="H16" s="148">
        <v>9.5350000000000007E-10</v>
      </c>
    </row>
    <row r="17" spans="1:8" ht="12.75" customHeight="1">
      <c r="A17" s="3"/>
      <c r="B17" s="3"/>
      <c r="C17" s="147" t="s">
        <v>139</v>
      </c>
      <c r="D17" s="148">
        <v>-1.381E-5</v>
      </c>
      <c r="E17" s="148">
        <v>-6.9560000000000005E-5</v>
      </c>
      <c r="F17" s="148">
        <v>3.9770000000000002E-4</v>
      </c>
      <c r="G17" s="148">
        <v>6.0339999999999996E-8</v>
      </c>
      <c r="H17" s="148">
        <v>-3.8799999999999998E-7</v>
      </c>
    </row>
    <row r="18" spans="1:8" ht="12.75" customHeight="1">
      <c r="A18" s="3"/>
      <c r="B18" s="3"/>
      <c r="C18" s="147" t="s">
        <v>140</v>
      </c>
      <c r="D18" s="148">
        <v>1.5449999999999999E-9</v>
      </c>
      <c r="E18" s="148">
        <v>4.6849999999999999E-7</v>
      </c>
      <c r="F18" s="148">
        <v>-5.5620000000000003E-6</v>
      </c>
      <c r="G18" s="148">
        <v>6.7299999999999995E-10</v>
      </c>
      <c r="H18" s="148">
        <v>-3.4280000000000002E-9</v>
      </c>
    </row>
    <row r="19" spans="1:8" ht="12.75" customHeight="1">
      <c r="A19" s="3"/>
      <c r="B19" s="3"/>
      <c r="C19" s="147" t="s">
        <v>141</v>
      </c>
      <c r="D19" s="148">
        <v>1.586E-7</v>
      </c>
      <c r="E19" s="148">
        <v>1.279E-7</v>
      </c>
      <c r="F19" s="148">
        <v>-2.8140000000000001E-6</v>
      </c>
      <c r="G19" s="148">
        <v>-2.0519999999999999E-9</v>
      </c>
      <c r="H19" s="148">
        <v>2.96E-8</v>
      </c>
    </row>
    <row r="20" spans="1:8" ht="12.75" customHeight="1">
      <c r="A20" s="3"/>
      <c r="B20" s="3"/>
      <c r="C20" s="3"/>
      <c r="D20" s="148"/>
      <c r="E20" s="148"/>
      <c r="F20" s="148"/>
      <c r="G20" s="148"/>
      <c r="H20" s="148"/>
    </row>
    <row r="21" spans="1:8" ht="12.75" customHeight="1">
      <c r="A21" s="3"/>
      <c r="B21" s="3"/>
      <c r="C21" s="151" t="s">
        <v>142</v>
      </c>
      <c r="D21" s="148">
        <v>-27.459</v>
      </c>
      <c r="E21" s="148">
        <v>-27.459</v>
      </c>
      <c r="F21" s="148">
        <v>-27.459</v>
      </c>
      <c r="G21" s="148">
        <v>-27.459</v>
      </c>
      <c r="H21" s="148">
        <v>-27.459</v>
      </c>
    </row>
    <row r="22" spans="1:8" ht="12.75" customHeight="1">
      <c r="A22" s="3"/>
      <c r="B22" s="3"/>
      <c r="C22" s="147" t="s">
        <v>143</v>
      </c>
      <c r="D22" s="148">
        <v>0.24590000000000001</v>
      </c>
      <c r="E22" s="148">
        <v>0.24590000000000001</v>
      </c>
      <c r="F22" s="148">
        <v>0.24590000000000001</v>
      </c>
      <c r="G22" s="148">
        <v>0.24590000000000001</v>
      </c>
      <c r="H22" s="148">
        <v>0.24590000000000001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workbookViewId="0">
      <selection activeCell="J40" sqref="J40"/>
    </sheetView>
  </sheetViews>
  <sheetFormatPr defaultColWidth="12.5703125" defaultRowHeight="15" customHeight="1"/>
  <cols>
    <col min="1" max="1" width="17.5703125" customWidth="1"/>
    <col min="2" max="2" width="10.5703125" customWidth="1"/>
    <col min="3" max="3" width="8.5703125" customWidth="1"/>
    <col min="4" max="8" width="9.5703125" customWidth="1"/>
    <col min="9" max="10" width="8.5703125" customWidth="1"/>
    <col min="11" max="19" width="10.5703125" customWidth="1"/>
    <col min="20" max="26" width="8.5703125" customWidth="1"/>
  </cols>
  <sheetData>
    <row r="1" spans="1:21" ht="12.75" customHeight="1">
      <c r="A1" s="4" t="s">
        <v>83</v>
      </c>
      <c r="B1" s="146"/>
      <c r="C1" s="147" t="s">
        <v>123</v>
      </c>
      <c r="D1" s="3"/>
      <c r="E1" s="3"/>
      <c r="F1" s="3"/>
      <c r="G1" s="3"/>
      <c r="H1" s="3"/>
    </row>
    <row r="2" spans="1:21" ht="12.75" customHeight="1">
      <c r="A2" s="3"/>
      <c r="B2" s="146"/>
      <c r="C2" s="147" t="s">
        <v>124</v>
      </c>
      <c r="D2" s="148">
        <v>41.32</v>
      </c>
      <c r="E2" s="148">
        <v>1061</v>
      </c>
      <c r="F2" s="148">
        <v>3425</v>
      </c>
      <c r="G2" s="148">
        <v>0.40949999999999998</v>
      </c>
      <c r="H2" s="148">
        <v>1.544</v>
      </c>
    </row>
    <row r="3" spans="1:21" ht="12.75" customHeight="1">
      <c r="A3" s="3"/>
      <c r="B3" s="146"/>
      <c r="C3" s="147" t="s">
        <v>125</v>
      </c>
      <c r="D3" s="148">
        <v>-8.6959999999999994E-6</v>
      </c>
      <c r="E3" s="148">
        <v>-0.43070000000000003</v>
      </c>
      <c r="F3" s="148">
        <v>4.2510000000000003</v>
      </c>
      <c r="G3" s="148">
        <v>7.5060000000000003E-4</v>
      </c>
      <c r="H3" s="148">
        <v>-3.78E-2</v>
      </c>
    </row>
    <row r="4" spans="1:21" ht="12.75" customHeight="1">
      <c r="A4" s="3"/>
      <c r="B4" s="146"/>
      <c r="C4" s="147" t="s">
        <v>126</v>
      </c>
      <c r="D4" s="148">
        <v>-1.4050000000000001E-6</v>
      </c>
      <c r="E4" s="148">
        <v>-2.9380000000000001E-3</v>
      </c>
      <c r="F4" s="148">
        <v>-9.0419999999999997E-4</v>
      </c>
      <c r="G4" s="148">
        <v>2.1799999999999999E-7</v>
      </c>
      <c r="H4" s="148">
        <v>2.923E-4</v>
      </c>
    </row>
    <row r="5" spans="1:21" ht="12.75" customHeight="1">
      <c r="A5" s="3"/>
      <c r="B5" s="146"/>
      <c r="C5" s="147" t="s">
        <v>127</v>
      </c>
      <c r="D5" s="148">
        <v>1.2499999999999999E-8</v>
      </c>
      <c r="E5" s="148">
        <v>1.465E-5</v>
      </c>
      <c r="F5" s="148">
        <v>-2.69E-5</v>
      </c>
      <c r="G5" s="148">
        <v>-1.3739999999999999E-8</v>
      </c>
      <c r="H5" s="148">
        <v>-9.9850000000000005E-7</v>
      </c>
      <c r="U5" s="149"/>
    </row>
    <row r="6" spans="1:21" ht="12.75" customHeight="1">
      <c r="A6" s="3"/>
      <c r="B6" s="146"/>
      <c r="C6" s="147" t="s">
        <v>128</v>
      </c>
      <c r="D6" s="148">
        <v>-0.91039999999999999</v>
      </c>
      <c r="E6" s="148">
        <v>-1.359</v>
      </c>
      <c r="F6" s="148">
        <v>22.03</v>
      </c>
      <c r="G6" s="148">
        <v>3.2889999999999998E-3</v>
      </c>
      <c r="H6" s="148">
        <v>-2.6939999999999999E-2</v>
      </c>
      <c r="U6" s="149"/>
    </row>
    <row r="7" spans="1:21" ht="12.75" customHeight="1">
      <c r="A7" s="3"/>
      <c r="B7" s="146"/>
      <c r="C7" s="147" t="s">
        <v>129</v>
      </c>
      <c r="D7" s="148">
        <v>5.6130000000000003E-6</v>
      </c>
      <c r="E7" s="148">
        <v>7.6829999999999997E-3</v>
      </c>
      <c r="F7" s="148">
        <v>-9.3270000000000006E-2</v>
      </c>
      <c r="G7" s="148">
        <v>1.3709999999999999E-5</v>
      </c>
      <c r="H7" s="148">
        <v>1.1629999999999999E-4</v>
      </c>
      <c r="U7" s="149"/>
    </row>
    <row r="8" spans="1:21" ht="12.75" customHeight="1">
      <c r="A8" s="3"/>
      <c r="B8" s="146"/>
      <c r="C8" s="147" t="s">
        <v>130</v>
      </c>
      <c r="D8" s="148">
        <v>-1.2179999999999999E-7</v>
      </c>
      <c r="E8" s="148">
        <v>-6.9859999999999999E-5</v>
      </c>
      <c r="F8" s="148">
        <v>-2.0110000000000001E-4</v>
      </c>
      <c r="G8" s="148">
        <v>-1.6420000000000001E-8</v>
      </c>
      <c r="H8" s="148">
        <v>-8.3070000000000005E-7</v>
      </c>
      <c r="U8" s="149"/>
    </row>
    <row r="9" spans="1:21" ht="12.75" customHeight="1">
      <c r="A9" s="3"/>
      <c r="B9" s="146"/>
      <c r="C9" s="147" t="s">
        <v>131</v>
      </c>
      <c r="D9" s="148">
        <v>-8.3510000000000004E-10</v>
      </c>
      <c r="E9" s="148">
        <v>-1.8680000000000001E-7</v>
      </c>
      <c r="F9" s="148">
        <v>-3.0630000000000002E-6</v>
      </c>
      <c r="G9" s="148">
        <v>-2.0299999999999998E-9</v>
      </c>
      <c r="H9" s="148">
        <v>4.4910000000000003E-8</v>
      </c>
    </row>
    <row r="10" spans="1:21" ht="12.75" customHeight="1">
      <c r="A10" s="3"/>
      <c r="B10" s="146"/>
      <c r="C10" s="147" t="s">
        <v>132</v>
      </c>
      <c r="D10" s="148">
        <v>-9.7680000000000006E-3</v>
      </c>
      <c r="E10" s="148">
        <v>-2.077E-2</v>
      </c>
      <c r="F10" s="148">
        <v>0.30809999999999998</v>
      </c>
      <c r="G10" s="148">
        <v>5.8980000000000001E-5</v>
      </c>
      <c r="H10" s="148">
        <v>-1.2650000000000001E-4</v>
      </c>
    </row>
    <row r="11" spans="1:21" ht="12.75" customHeight="1">
      <c r="A11" s="3"/>
      <c r="B11" s="146"/>
      <c r="C11" s="147" t="s">
        <v>133</v>
      </c>
      <c r="D11" s="148">
        <v>8.0549999999999995E-7</v>
      </c>
      <c r="E11" s="148">
        <v>3.367E-4</v>
      </c>
      <c r="F11" s="148">
        <v>4.2680000000000002E-4</v>
      </c>
      <c r="G11" s="148">
        <v>1.7910000000000001E-7</v>
      </c>
      <c r="H11" s="148">
        <v>-1.158E-6</v>
      </c>
    </row>
    <row r="12" spans="1:21" ht="12.75" customHeight="1">
      <c r="A12" s="3"/>
      <c r="B12" s="146"/>
      <c r="C12" s="147" t="s">
        <v>134</v>
      </c>
      <c r="D12" s="148">
        <v>5.7690000000000004E-10</v>
      </c>
      <c r="E12" s="148">
        <v>-1.8390000000000001E-6</v>
      </c>
      <c r="F12" s="148">
        <v>2.5279999999999999E-5</v>
      </c>
      <c r="G12" s="148">
        <v>-3.2970000000000001E-9</v>
      </c>
      <c r="H12" s="148">
        <v>-5.1709999999999998E-8</v>
      </c>
    </row>
    <row r="13" spans="1:21" ht="12.75" customHeight="1">
      <c r="A13" s="3"/>
      <c r="B13" s="146"/>
      <c r="C13" s="147" t="s">
        <v>135</v>
      </c>
      <c r="D13" s="148">
        <v>-2.938E-11</v>
      </c>
      <c r="E13" s="148">
        <v>-3.5840000000000002E-8</v>
      </c>
      <c r="F13" s="148">
        <v>-8.9109999999999995E-8</v>
      </c>
      <c r="G13" s="148">
        <v>-6.7330000000000002E-11</v>
      </c>
      <c r="H13" s="148">
        <v>-4.7500000000000001E-10</v>
      </c>
    </row>
    <row r="14" spans="1:21" ht="12.75" customHeight="1">
      <c r="A14" s="3"/>
      <c r="B14" s="146"/>
      <c r="C14" s="147" t="s">
        <v>136</v>
      </c>
      <c r="D14" s="148">
        <v>-1.3439999999999999E-4</v>
      </c>
      <c r="E14" s="148">
        <v>5.5630000000000001E-5</v>
      </c>
      <c r="F14" s="148">
        <v>-4.4979999999999998E-4</v>
      </c>
      <c r="G14" s="148">
        <v>1.4490000000000001E-7</v>
      </c>
      <c r="H14" s="148">
        <v>-9.8889999999999997E-6</v>
      </c>
    </row>
    <row r="15" spans="1:21" ht="12.75" customHeight="1">
      <c r="A15" s="3"/>
      <c r="B15" s="146"/>
      <c r="C15" s="147" t="s">
        <v>137</v>
      </c>
      <c r="D15" s="148">
        <v>-2.5099999999999998E-9</v>
      </c>
      <c r="E15" s="148">
        <v>2.357E-6</v>
      </c>
      <c r="F15" s="148">
        <v>-9.4610000000000004E-5</v>
      </c>
      <c r="G15" s="148">
        <v>1.9700000000000001E-8</v>
      </c>
      <c r="H15" s="148">
        <v>1.9859999999999999E-7</v>
      </c>
    </row>
    <row r="16" spans="1:21" ht="12.75" customHeight="1">
      <c r="A16" s="3"/>
      <c r="B16" s="146"/>
      <c r="C16" s="147" t="s">
        <v>138</v>
      </c>
      <c r="D16" s="148">
        <v>2.1259999999999999E-10</v>
      </c>
      <c r="E16" s="148">
        <v>9.6419999999999999E-8</v>
      </c>
      <c r="F16" s="148">
        <v>1.513E-6</v>
      </c>
      <c r="G16" s="148">
        <v>-7.4809999999999998E-11</v>
      </c>
      <c r="H16" s="148">
        <v>-3.0479999999999998E-9</v>
      </c>
    </row>
    <row r="17" spans="1:8" ht="12.75" customHeight="1">
      <c r="A17" s="3"/>
      <c r="B17" s="146"/>
      <c r="C17" s="147" t="s">
        <v>139</v>
      </c>
      <c r="D17" s="148">
        <v>-1.1739999999999999E-5</v>
      </c>
      <c r="E17" s="148">
        <v>-1.0669999999999999E-5</v>
      </c>
      <c r="F17" s="148">
        <v>-6.6039999999999998E-5</v>
      </c>
      <c r="G17" s="148">
        <v>2.7949999999999999E-8</v>
      </c>
      <c r="H17" s="148">
        <v>-5.4799999999999998E-7</v>
      </c>
    </row>
    <row r="18" spans="1:8" ht="12.75" customHeight="1">
      <c r="A18" s="3"/>
      <c r="B18" s="146"/>
      <c r="C18" s="147" t="s">
        <v>140</v>
      </c>
      <c r="D18" s="148">
        <v>-1.5799999999999999E-9</v>
      </c>
      <c r="E18" s="148">
        <v>-1.9810000000000001E-7</v>
      </c>
      <c r="F18" s="148">
        <v>-5.9030000000000001E-6</v>
      </c>
      <c r="G18" s="148">
        <v>7.4549999999999996E-10</v>
      </c>
      <c r="H18" s="148">
        <v>6.1410000000000002E-9</v>
      </c>
    </row>
    <row r="19" spans="1:8" ht="12.75" customHeight="1">
      <c r="A19" s="3"/>
      <c r="B19" s="146"/>
      <c r="C19" s="147" t="s">
        <v>141</v>
      </c>
      <c r="D19" s="148">
        <v>-4.7520000000000002E-7</v>
      </c>
      <c r="E19" s="148">
        <v>-9.1380000000000004E-7</v>
      </c>
      <c r="F19" s="148">
        <v>5.4360000000000001E-6</v>
      </c>
      <c r="G19" s="148">
        <v>2.8109999999999999E-9</v>
      </c>
      <c r="H19" s="148">
        <v>-1.6480000000000001E-9</v>
      </c>
    </row>
    <row r="20" spans="1:8" ht="12.75" customHeight="1">
      <c r="A20" s="3"/>
      <c r="B20" s="146"/>
      <c r="C20" s="147"/>
      <c r="D20" s="146"/>
      <c r="E20" s="146"/>
      <c r="F20" s="146"/>
      <c r="G20" s="146"/>
      <c r="H20" s="146"/>
    </row>
    <row r="21" spans="1:8" ht="12.75" customHeight="1">
      <c r="A21" s="3"/>
      <c r="B21" s="146"/>
      <c r="C21" s="147" t="s">
        <v>142</v>
      </c>
      <c r="D21" s="146">
        <v>-25.333300000000001</v>
      </c>
      <c r="E21" s="146">
        <v>-25.333300000000001</v>
      </c>
      <c r="F21" s="146">
        <v>-25.333300000000001</v>
      </c>
      <c r="G21" s="146">
        <v>-25.333300000000001</v>
      </c>
      <c r="H21" s="146">
        <v>-25.333300000000001</v>
      </c>
    </row>
    <row r="22" spans="1:8" ht="12.75" customHeight="1">
      <c r="A22" s="3"/>
      <c r="B22" s="146"/>
      <c r="C22" s="147" t="s">
        <v>143</v>
      </c>
      <c r="D22" s="146">
        <v>6.3333000000000004</v>
      </c>
      <c r="E22" s="146">
        <v>6.3333000000000004</v>
      </c>
      <c r="F22" s="146">
        <v>6.3333000000000004</v>
      </c>
      <c r="G22" s="146">
        <v>6.3333000000000004</v>
      </c>
      <c r="H22" s="146">
        <v>6.3333000000000004</v>
      </c>
    </row>
    <row r="23" spans="1:8" ht="12.75" customHeight="1">
      <c r="A23" s="156"/>
      <c r="B23" s="156"/>
      <c r="C23" s="156"/>
      <c r="D23" s="156"/>
      <c r="E23" s="156"/>
      <c r="F23" s="156"/>
    </row>
    <row r="24" spans="1:8" ht="12.75" customHeight="1">
      <c r="A24" s="156"/>
      <c r="B24" s="156"/>
      <c r="C24" s="156"/>
      <c r="D24" s="156"/>
      <c r="E24" s="156"/>
      <c r="F24" s="156"/>
    </row>
    <row r="25" spans="1:8" ht="12.75" customHeight="1">
      <c r="A25" s="156"/>
      <c r="B25" s="156"/>
      <c r="C25" s="156"/>
      <c r="D25" s="156"/>
      <c r="E25" s="156"/>
      <c r="F25" s="156"/>
    </row>
    <row r="26" spans="1:8" ht="12.75" customHeight="1">
      <c r="A26" s="156"/>
      <c r="B26" s="156"/>
      <c r="C26" s="156"/>
      <c r="D26" s="156"/>
      <c r="E26" s="156"/>
      <c r="F26" s="156"/>
    </row>
    <row r="27" spans="1:8" ht="12.75" customHeight="1">
      <c r="A27" s="156"/>
      <c r="B27" s="156"/>
      <c r="C27" s="156"/>
      <c r="D27" s="156"/>
      <c r="E27" s="156"/>
      <c r="F27" s="156"/>
    </row>
    <row r="28" spans="1:8" ht="12.75" customHeight="1">
      <c r="A28" s="156"/>
      <c r="B28" s="156"/>
      <c r="C28" s="156"/>
      <c r="D28" s="156"/>
      <c r="E28" s="156"/>
      <c r="F28" s="156"/>
    </row>
    <row r="29" spans="1:8" ht="12.75" customHeight="1">
      <c r="A29" s="156"/>
      <c r="B29" s="156"/>
      <c r="C29" s="156"/>
      <c r="D29" s="156"/>
      <c r="E29" s="156"/>
      <c r="F29" s="156"/>
    </row>
    <row r="30" spans="1:8" ht="12.75" customHeight="1">
      <c r="A30" s="156"/>
      <c r="B30" s="156"/>
      <c r="C30" s="156"/>
      <c r="D30" s="156"/>
      <c r="E30" s="156"/>
      <c r="F30" s="156"/>
    </row>
    <row r="31" spans="1:8" ht="12.75" customHeight="1">
      <c r="A31" s="156"/>
      <c r="B31" s="156"/>
      <c r="C31" s="156"/>
      <c r="D31" s="156"/>
      <c r="E31" s="156"/>
      <c r="F31" s="156"/>
    </row>
    <row r="32" spans="1:8" ht="12.75" customHeight="1">
      <c r="A32" s="156"/>
      <c r="B32" s="156"/>
      <c r="C32" s="156"/>
      <c r="D32" s="156"/>
      <c r="E32" s="156"/>
      <c r="F32" s="156"/>
    </row>
    <row r="33" spans="1:6" ht="12.75" customHeight="1">
      <c r="A33" s="156"/>
      <c r="B33" s="156"/>
      <c r="C33" s="156"/>
      <c r="D33" s="156"/>
      <c r="E33" s="156"/>
      <c r="F33" s="156"/>
    </row>
    <row r="34" spans="1:6" ht="12.75" customHeight="1">
      <c r="A34" s="156"/>
      <c r="B34" s="156"/>
      <c r="C34" s="156"/>
      <c r="D34" s="156"/>
      <c r="E34" s="156"/>
      <c r="F34" s="156"/>
    </row>
    <row r="35" spans="1:6" ht="12.75" customHeight="1">
      <c r="A35" s="156"/>
      <c r="B35" s="156"/>
      <c r="C35" s="156"/>
      <c r="D35" s="156"/>
      <c r="E35" s="156"/>
      <c r="F35" s="156"/>
    </row>
    <row r="36" spans="1:6" ht="12.75" customHeight="1">
      <c r="A36" s="156"/>
      <c r="B36" s="156"/>
      <c r="C36" s="156"/>
      <c r="D36" s="156"/>
      <c r="E36" s="156"/>
      <c r="F36" s="156"/>
    </row>
    <row r="37" spans="1:6" ht="12.75" customHeight="1">
      <c r="A37" s="156"/>
      <c r="B37" s="156"/>
      <c r="C37" s="156"/>
      <c r="D37" s="156"/>
      <c r="E37" s="156"/>
      <c r="F37" s="156"/>
    </row>
    <row r="38" spans="1:6" ht="12.75" customHeight="1">
      <c r="A38" s="156"/>
      <c r="B38" s="156"/>
      <c r="C38" s="156"/>
      <c r="D38" s="156"/>
      <c r="E38" s="156"/>
      <c r="F38" s="156"/>
    </row>
    <row r="39" spans="1:6" ht="12.75" customHeight="1">
      <c r="A39" s="156"/>
      <c r="B39" s="156"/>
      <c r="C39" s="156"/>
      <c r="D39" s="156"/>
      <c r="E39" s="156"/>
      <c r="F39" s="156"/>
    </row>
    <row r="40" spans="1:6" ht="12.75" customHeight="1">
      <c r="A40" s="156"/>
      <c r="B40" s="156"/>
      <c r="C40" s="156"/>
      <c r="D40" s="156"/>
      <c r="E40" s="156"/>
      <c r="F40" s="156"/>
    </row>
    <row r="41" spans="1:6" ht="12.75" customHeight="1">
      <c r="A41" s="156"/>
      <c r="B41" s="156"/>
      <c r="C41" s="156"/>
      <c r="D41" s="156"/>
      <c r="E41" s="156"/>
      <c r="F41" s="156"/>
    </row>
    <row r="42" spans="1:6" ht="12.75" customHeight="1">
      <c r="A42" s="156"/>
      <c r="B42" s="156"/>
      <c r="C42" s="156"/>
      <c r="D42" s="156"/>
      <c r="E42" s="156"/>
      <c r="F42" s="156"/>
    </row>
    <row r="43" spans="1:6" ht="12.75" customHeight="1">
      <c r="A43" s="156"/>
      <c r="B43" s="156"/>
      <c r="C43" s="156"/>
      <c r="D43" s="156"/>
      <c r="E43" s="156"/>
      <c r="F43" s="156"/>
    </row>
    <row r="44" spans="1:6" ht="12.75" customHeight="1">
      <c r="A44" s="156"/>
      <c r="B44" s="156"/>
      <c r="C44" s="156"/>
      <c r="D44" s="156"/>
      <c r="E44" s="156"/>
      <c r="F44" s="156"/>
    </row>
    <row r="45" spans="1:6" ht="12.75" customHeight="1">
      <c r="A45" s="156"/>
      <c r="B45" s="156"/>
      <c r="C45" s="156"/>
      <c r="D45" s="156"/>
      <c r="E45" s="156"/>
      <c r="F45" s="156"/>
    </row>
    <row r="46" spans="1:6" ht="12.75" customHeight="1">
      <c r="A46" s="156"/>
      <c r="B46" s="156"/>
      <c r="C46" s="156"/>
      <c r="D46" s="156"/>
      <c r="E46" s="156"/>
      <c r="F46" s="156"/>
    </row>
    <row r="47" spans="1:6" ht="12.75" customHeight="1">
      <c r="A47" s="156"/>
      <c r="B47" s="156"/>
      <c r="C47" s="156"/>
      <c r="D47" s="156"/>
      <c r="E47" s="156"/>
      <c r="F47" s="156"/>
    </row>
    <row r="48" spans="1:6" ht="12.75" customHeight="1">
      <c r="A48" s="156"/>
      <c r="B48" s="156"/>
      <c r="C48" s="156"/>
      <c r="D48" s="156"/>
      <c r="E48" s="156"/>
      <c r="F48" s="156"/>
    </row>
    <row r="49" spans="1:6" ht="12.75" customHeight="1">
      <c r="A49" s="156"/>
      <c r="B49" s="156"/>
      <c r="C49" s="156"/>
      <c r="D49" s="156"/>
      <c r="E49" s="156"/>
      <c r="F49" s="156"/>
    </row>
    <row r="50" spans="1:6" ht="15" customHeight="1">
      <c r="A50" s="156"/>
      <c r="B50" s="156"/>
      <c r="C50" s="156"/>
      <c r="D50" s="156"/>
      <c r="E50" s="156"/>
      <c r="F50" s="156"/>
    </row>
    <row r="51" spans="1:6" ht="12.75" customHeight="1">
      <c r="A51" s="156"/>
      <c r="B51" s="156"/>
      <c r="C51" s="156"/>
      <c r="D51" s="156"/>
      <c r="E51" s="156"/>
      <c r="F51" s="156"/>
    </row>
    <row r="52" spans="1:6" ht="12.75" customHeight="1">
      <c r="A52" s="156"/>
      <c r="B52" s="156"/>
      <c r="C52" s="156"/>
      <c r="D52" s="156"/>
      <c r="E52" s="156"/>
      <c r="F52" s="156"/>
    </row>
    <row r="53" spans="1:6" ht="12.75" customHeight="1">
      <c r="A53" s="156"/>
      <c r="B53" s="156"/>
      <c r="C53" s="156"/>
      <c r="D53" s="156"/>
      <c r="E53" s="156"/>
      <c r="F53" s="156"/>
    </row>
    <row r="54" spans="1:6" ht="12.75" customHeight="1">
      <c r="A54" s="156"/>
      <c r="B54" s="156"/>
      <c r="C54" s="156"/>
      <c r="D54" s="156"/>
      <c r="E54" s="156"/>
      <c r="F54" s="156"/>
    </row>
    <row r="55" spans="1:6" ht="12.75" customHeight="1">
      <c r="A55" s="156"/>
      <c r="B55" s="156"/>
      <c r="C55" s="156"/>
      <c r="D55" s="156"/>
      <c r="E55" s="156"/>
      <c r="F55" s="156"/>
    </row>
    <row r="56" spans="1:6" ht="12.75" customHeight="1">
      <c r="A56" s="156"/>
      <c r="B56" s="156"/>
      <c r="C56" s="156"/>
      <c r="D56" s="156"/>
      <c r="E56" s="156"/>
      <c r="F56" s="156"/>
    </row>
    <row r="57" spans="1:6" ht="12.75" customHeight="1">
      <c r="A57" s="156"/>
      <c r="B57" s="156"/>
      <c r="C57" s="156"/>
      <c r="D57" s="156"/>
      <c r="E57" s="156"/>
      <c r="F57" s="156"/>
    </row>
    <row r="58" spans="1:6" ht="12.75" customHeight="1">
      <c r="A58" s="156"/>
      <c r="B58" s="156"/>
      <c r="C58" s="156"/>
      <c r="D58" s="156"/>
      <c r="E58" s="156"/>
      <c r="F58" s="156"/>
    </row>
    <row r="59" spans="1:6" ht="12.75" customHeight="1">
      <c r="A59" s="156"/>
      <c r="B59" s="156"/>
      <c r="C59" s="156"/>
      <c r="D59" s="156"/>
      <c r="E59" s="156"/>
      <c r="F59" s="156"/>
    </row>
    <row r="60" spans="1:6" ht="12.75" customHeight="1">
      <c r="A60" s="156"/>
      <c r="B60" s="156"/>
      <c r="C60" s="156"/>
      <c r="D60" s="156"/>
      <c r="E60" s="156"/>
      <c r="F60" s="156"/>
    </row>
    <row r="61" spans="1:6" ht="12.75" customHeight="1">
      <c r="A61" s="156"/>
      <c r="B61" s="156"/>
      <c r="C61" s="156"/>
      <c r="D61" s="156"/>
      <c r="E61" s="156"/>
      <c r="F61" s="156"/>
    </row>
    <row r="62" spans="1:6" ht="12.75" customHeight="1">
      <c r="A62" s="156"/>
      <c r="B62" s="156"/>
      <c r="C62" s="156"/>
      <c r="D62" s="156"/>
      <c r="E62" s="156"/>
      <c r="F62" s="156"/>
    </row>
    <row r="63" spans="1:6" ht="12.75" customHeight="1">
      <c r="A63" s="156"/>
      <c r="B63" s="156"/>
      <c r="C63" s="156"/>
      <c r="D63" s="156"/>
      <c r="E63" s="156"/>
      <c r="F63" s="156"/>
    </row>
    <row r="64" spans="1:6" ht="12.75" customHeight="1">
      <c r="A64" s="156"/>
      <c r="B64" s="156"/>
      <c r="C64" s="156"/>
      <c r="D64" s="156"/>
      <c r="E64" s="156"/>
      <c r="F64" s="156"/>
    </row>
    <row r="65" spans="1:6" ht="12.75" customHeight="1">
      <c r="A65" s="156"/>
      <c r="B65" s="156"/>
      <c r="C65" s="156"/>
      <c r="D65" s="156"/>
      <c r="E65" s="156"/>
      <c r="F65" s="156"/>
    </row>
    <row r="66" spans="1:6" ht="12.75" customHeight="1">
      <c r="A66" s="156"/>
      <c r="B66" s="156"/>
      <c r="C66" s="156"/>
      <c r="D66" s="156"/>
      <c r="E66" s="156"/>
      <c r="F66" s="156"/>
    </row>
    <row r="67" spans="1:6" ht="12.75" customHeight="1">
      <c r="A67" s="156"/>
      <c r="B67" s="156"/>
      <c r="C67" s="156"/>
      <c r="D67" s="156"/>
      <c r="E67" s="156"/>
      <c r="F67" s="156"/>
    </row>
    <row r="68" spans="1:6" ht="12.75" customHeight="1">
      <c r="A68" s="156"/>
      <c r="B68" s="156"/>
      <c r="C68" s="156"/>
      <c r="D68" s="156"/>
      <c r="E68" s="156"/>
      <c r="F68" s="156"/>
    </row>
    <row r="69" spans="1:6" ht="12.75" customHeight="1">
      <c r="A69" s="156"/>
      <c r="B69" s="156"/>
      <c r="C69" s="156"/>
      <c r="D69" s="156"/>
      <c r="E69" s="156"/>
      <c r="F69" s="156"/>
    </row>
    <row r="70" spans="1:6" ht="12.75" customHeight="1">
      <c r="A70" s="156"/>
      <c r="B70" s="156"/>
      <c r="C70" s="156"/>
      <c r="D70" s="156"/>
      <c r="E70" s="156"/>
      <c r="F70" s="156"/>
    </row>
    <row r="71" spans="1:6" ht="12.75" customHeight="1">
      <c r="A71" s="156"/>
      <c r="B71" s="156"/>
      <c r="C71" s="156"/>
      <c r="D71" s="156"/>
      <c r="E71" s="156"/>
      <c r="F71" s="156"/>
    </row>
    <row r="72" spans="1:6" ht="12.75" customHeight="1">
      <c r="A72" s="156"/>
      <c r="B72" s="156"/>
      <c r="C72" s="156"/>
      <c r="D72" s="156"/>
      <c r="E72" s="156"/>
      <c r="F72" s="156"/>
    </row>
    <row r="73" spans="1:6" ht="12.75" customHeight="1">
      <c r="A73" s="156"/>
      <c r="B73" s="156"/>
      <c r="C73" s="156"/>
      <c r="D73" s="156"/>
      <c r="E73" s="156"/>
      <c r="F73" s="156"/>
    </row>
    <row r="74" spans="1:6" ht="12.75" customHeight="1">
      <c r="A74" s="156"/>
      <c r="B74" s="156"/>
      <c r="C74" s="156"/>
      <c r="D74" s="156"/>
      <c r="E74" s="156"/>
      <c r="F74" s="156"/>
    </row>
    <row r="75" spans="1:6" ht="12.75" customHeight="1">
      <c r="A75" s="156"/>
      <c r="B75" s="156"/>
      <c r="C75" s="156"/>
      <c r="D75" s="156"/>
      <c r="E75" s="156"/>
      <c r="F75" s="156"/>
    </row>
    <row r="76" spans="1:6" ht="12.75" customHeight="1">
      <c r="A76" s="156"/>
      <c r="B76" s="156"/>
      <c r="C76" s="156"/>
      <c r="D76" s="156"/>
      <c r="E76" s="156"/>
      <c r="F76" s="156"/>
    </row>
    <row r="77" spans="1:6" ht="12.75" customHeight="1">
      <c r="A77" s="156"/>
      <c r="B77" s="156"/>
      <c r="C77" s="156"/>
      <c r="D77" s="156"/>
      <c r="E77" s="156"/>
      <c r="F77" s="156"/>
    </row>
    <row r="78" spans="1:6" ht="12.75" customHeight="1">
      <c r="A78" s="156"/>
      <c r="B78" s="156"/>
      <c r="C78" s="156"/>
      <c r="D78" s="156"/>
      <c r="E78" s="156"/>
      <c r="F78" s="156"/>
    </row>
    <row r="79" spans="1:6" ht="12.75" customHeight="1">
      <c r="A79" s="156"/>
      <c r="B79" s="156"/>
      <c r="C79" s="156"/>
      <c r="D79" s="156"/>
      <c r="E79" s="156"/>
      <c r="F79" s="156"/>
    </row>
    <row r="80" spans="1:6" ht="12.75" customHeight="1">
      <c r="A80" s="156"/>
      <c r="B80" s="156"/>
      <c r="C80" s="156"/>
      <c r="D80" s="156"/>
      <c r="E80" s="156"/>
      <c r="F80" s="156"/>
    </row>
    <row r="81" spans="1:6" ht="12.75" customHeight="1">
      <c r="A81" s="156"/>
      <c r="B81" s="156"/>
      <c r="C81" s="156"/>
      <c r="D81" s="156"/>
      <c r="E81" s="156"/>
      <c r="F81" s="156"/>
    </row>
    <row r="82" spans="1:6" ht="12.75" customHeight="1">
      <c r="A82" s="156"/>
      <c r="B82" s="156"/>
      <c r="C82" s="156"/>
      <c r="D82" s="156"/>
      <c r="E82" s="156"/>
      <c r="F82" s="156"/>
    </row>
    <row r="83" spans="1:6" ht="12.75" customHeight="1">
      <c r="A83" s="156"/>
      <c r="B83" s="156"/>
      <c r="C83" s="156"/>
      <c r="D83" s="156"/>
      <c r="E83" s="156"/>
      <c r="F83" s="156"/>
    </row>
    <row r="84" spans="1:6" ht="12.75" customHeight="1">
      <c r="A84" s="156"/>
      <c r="B84" s="156"/>
      <c r="C84" s="156"/>
      <c r="D84" s="156"/>
      <c r="E84" s="156"/>
      <c r="F84" s="156"/>
    </row>
    <row r="85" spans="1:6" ht="12.75" customHeight="1">
      <c r="A85" s="156"/>
      <c r="B85" s="156"/>
      <c r="C85" s="156"/>
      <c r="D85" s="156"/>
      <c r="E85" s="156"/>
      <c r="F85" s="156"/>
    </row>
    <row r="86" spans="1:6" ht="12.75" customHeight="1">
      <c r="A86" s="156"/>
      <c r="B86" s="156"/>
      <c r="C86" s="156"/>
      <c r="D86" s="156"/>
      <c r="E86" s="156"/>
      <c r="F86" s="156"/>
    </row>
    <row r="87" spans="1:6" ht="12.75" customHeight="1">
      <c r="A87" s="156"/>
      <c r="B87" s="156"/>
      <c r="C87" s="156"/>
      <c r="D87" s="156"/>
      <c r="E87" s="156"/>
      <c r="F87" s="156"/>
    </row>
    <row r="88" spans="1:6" ht="12.75" customHeight="1">
      <c r="A88" s="156"/>
      <c r="B88" s="156"/>
      <c r="C88" s="156"/>
      <c r="D88" s="156"/>
      <c r="E88" s="156"/>
      <c r="F88" s="156"/>
    </row>
    <row r="89" spans="1:6" ht="12.75" customHeight="1">
      <c r="A89" s="156"/>
      <c r="B89" s="156"/>
      <c r="C89" s="156"/>
      <c r="D89" s="156"/>
      <c r="E89" s="156"/>
      <c r="F89" s="156"/>
    </row>
    <row r="90" spans="1:6" ht="12.75" customHeight="1">
      <c r="A90" s="156"/>
      <c r="B90" s="156"/>
      <c r="C90" s="156"/>
      <c r="D90" s="156"/>
      <c r="E90" s="156"/>
      <c r="F90" s="156"/>
    </row>
    <row r="91" spans="1:6" ht="12.75" customHeight="1">
      <c r="A91" s="156"/>
      <c r="B91" s="156"/>
      <c r="C91" s="156"/>
      <c r="D91" s="156"/>
      <c r="E91" s="156"/>
      <c r="F91" s="156"/>
    </row>
    <row r="92" spans="1:6" ht="12.75" customHeight="1">
      <c r="A92" s="156"/>
      <c r="B92" s="156"/>
      <c r="C92" s="156"/>
      <c r="D92" s="156"/>
      <c r="E92" s="156"/>
      <c r="F92" s="156"/>
    </row>
    <row r="93" spans="1:6" ht="12.75" customHeight="1">
      <c r="A93" s="156"/>
      <c r="B93" s="156"/>
      <c r="C93" s="156"/>
      <c r="D93" s="156"/>
      <c r="E93" s="156"/>
      <c r="F93" s="156"/>
    </row>
    <row r="94" spans="1:6" ht="12.75" customHeight="1">
      <c r="A94" s="156"/>
      <c r="B94" s="156"/>
      <c r="C94" s="156"/>
      <c r="D94" s="156"/>
      <c r="E94" s="156"/>
      <c r="F94" s="156"/>
    </row>
    <row r="95" spans="1:6" ht="12.75" customHeight="1">
      <c r="A95" s="156"/>
      <c r="B95" s="156"/>
      <c r="C95" s="156"/>
      <c r="D95" s="156"/>
      <c r="E95" s="156"/>
      <c r="F95" s="156"/>
    </row>
    <row r="96" spans="1:6" ht="12.75" customHeight="1">
      <c r="A96" s="156"/>
      <c r="B96" s="156"/>
      <c r="C96" s="156"/>
      <c r="D96" s="156"/>
      <c r="E96" s="156"/>
      <c r="F96" s="156"/>
    </row>
    <row r="97" spans="1:6" ht="12.75" customHeight="1">
      <c r="A97" s="156"/>
      <c r="B97" s="156"/>
      <c r="C97" s="156"/>
      <c r="D97" s="156"/>
      <c r="E97" s="156"/>
      <c r="F97" s="156"/>
    </row>
    <row r="98" spans="1:6" ht="12.75" customHeight="1">
      <c r="A98" s="156"/>
      <c r="B98" s="156"/>
      <c r="C98" s="156"/>
      <c r="D98" s="156"/>
      <c r="E98" s="156"/>
      <c r="F98" s="156"/>
    </row>
    <row r="99" spans="1:6" ht="12.75" customHeight="1">
      <c r="A99" s="156"/>
      <c r="B99" s="156"/>
      <c r="C99" s="156"/>
      <c r="D99" s="156"/>
      <c r="E99" s="156"/>
      <c r="F99" s="156"/>
    </row>
    <row r="100" spans="1:6" ht="12.75" customHeight="1">
      <c r="A100" s="156"/>
      <c r="B100" s="156"/>
      <c r="C100" s="156"/>
      <c r="D100" s="156"/>
      <c r="E100" s="156"/>
      <c r="F100" s="156"/>
    </row>
    <row r="101" spans="1:6" ht="12.75" customHeight="1">
      <c r="A101" s="156"/>
      <c r="B101" s="156"/>
      <c r="C101" s="156"/>
      <c r="D101" s="156"/>
      <c r="E101" s="156"/>
      <c r="F101" s="156"/>
    </row>
    <row r="102" spans="1:6" ht="12.75" customHeight="1">
      <c r="A102" s="156"/>
      <c r="B102" s="156"/>
      <c r="C102" s="156"/>
      <c r="D102" s="156"/>
      <c r="E102" s="156"/>
      <c r="F102" s="156"/>
    </row>
    <row r="103" spans="1:6" ht="12.75" customHeight="1">
      <c r="A103" s="156"/>
      <c r="B103" s="156"/>
      <c r="C103" s="156"/>
      <c r="D103" s="156"/>
      <c r="E103" s="156"/>
      <c r="F103" s="156"/>
    </row>
    <row r="104" spans="1:6" ht="12.75" customHeight="1">
      <c r="A104" s="156"/>
      <c r="B104" s="156"/>
      <c r="C104" s="156"/>
      <c r="D104" s="156"/>
      <c r="E104" s="156"/>
      <c r="F104" s="156"/>
    </row>
    <row r="105" spans="1:6" ht="12.75" customHeight="1">
      <c r="A105" s="156"/>
      <c r="B105" s="156"/>
      <c r="C105" s="156"/>
      <c r="D105" s="156"/>
      <c r="E105" s="156"/>
      <c r="F105" s="156"/>
    </row>
    <row r="106" spans="1:6" ht="12.75" customHeight="1">
      <c r="A106" s="156"/>
      <c r="B106" s="156"/>
      <c r="C106" s="156"/>
      <c r="D106" s="156"/>
      <c r="E106" s="156"/>
      <c r="F106" s="156"/>
    </row>
    <row r="107" spans="1:6" ht="12.75" customHeight="1">
      <c r="A107" s="156"/>
      <c r="B107" s="156"/>
      <c r="C107" s="156"/>
      <c r="D107" s="156"/>
      <c r="E107" s="156"/>
      <c r="F107" s="156"/>
    </row>
    <row r="108" spans="1:6" ht="12.75" customHeight="1">
      <c r="A108" s="156"/>
      <c r="B108" s="156"/>
      <c r="C108" s="156"/>
      <c r="D108" s="156"/>
      <c r="E108" s="156"/>
      <c r="F108" s="156"/>
    </row>
    <row r="109" spans="1:6" ht="12.75" customHeight="1">
      <c r="A109" s="156"/>
      <c r="B109" s="156"/>
      <c r="C109" s="156"/>
      <c r="D109" s="156"/>
      <c r="E109" s="156"/>
      <c r="F109" s="156"/>
    </row>
    <row r="110" spans="1:6" ht="12.75" customHeight="1">
      <c r="A110" s="156"/>
      <c r="B110" s="156"/>
      <c r="C110" s="156"/>
      <c r="D110" s="156"/>
      <c r="E110" s="156"/>
      <c r="F110" s="156"/>
    </row>
    <row r="111" spans="1:6" ht="12.75" customHeight="1">
      <c r="A111" s="156"/>
      <c r="B111" s="156"/>
      <c r="C111" s="156"/>
      <c r="D111" s="156"/>
      <c r="E111" s="156"/>
      <c r="F111" s="156"/>
    </row>
    <row r="112" spans="1:6" ht="12.75" customHeight="1">
      <c r="A112" s="156"/>
      <c r="B112" s="156"/>
      <c r="C112" s="156"/>
      <c r="D112" s="156"/>
      <c r="E112" s="156"/>
      <c r="F112" s="156"/>
    </row>
    <row r="113" spans="1:6" ht="12.75" customHeight="1">
      <c r="A113" s="156"/>
      <c r="B113" s="156"/>
      <c r="C113" s="156"/>
      <c r="D113" s="156"/>
      <c r="E113" s="156"/>
      <c r="F113" s="156"/>
    </row>
    <row r="114" spans="1:6" ht="12.75" customHeight="1">
      <c r="A114" s="156"/>
      <c r="B114" s="156"/>
      <c r="C114" s="156"/>
      <c r="D114" s="156"/>
      <c r="E114" s="156"/>
      <c r="F114" s="156"/>
    </row>
    <row r="115" spans="1:6" ht="12.75" customHeight="1">
      <c r="A115" s="156"/>
      <c r="B115" s="156"/>
      <c r="C115" s="156"/>
      <c r="D115" s="156"/>
      <c r="E115" s="156"/>
      <c r="F115" s="156"/>
    </row>
    <row r="116" spans="1:6" ht="12.75" customHeight="1">
      <c r="A116" s="156"/>
      <c r="B116" s="156"/>
      <c r="C116" s="156"/>
      <c r="D116" s="156"/>
      <c r="E116" s="156"/>
      <c r="F116" s="156"/>
    </row>
    <row r="117" spans="1:6" ht="12.75" customHeight="1">
      <c r="A117" s="156"/>
      <c r="B117" s="156"/>
      <c r="C117" s="156"/>
      <c r="D117" s="156"/>
      <c r="E117" s="156"/>
      <c r="F117" s="156"/>
    </row>
    <row r="118" spans="1:6" ht="12.75" customHeight="1">
      <c r="A118" s="156"/>
      <c r="B118" s="156"/>
      <c r="C118" s="156"/>
      <c r="D118" s="156"/>
      <c r="E118" s="156"/>
      <c r="F118" s="156"/>
    </row>
    <row r="119" spans="1:6" ht="12.75" customHeight="1">
      <c r="A119" s="156"/>
      <c r="B119" s="156"/>
      <c r="C119" s="156"/>
      <c r="D119" s="156"/>
      <c r="E119" s="156"/>
      <c r="F119" s="156"/>
    </row>
    <row r="120" spans="1:6" ht="12.75" customHeight="1">
      <c r="A120" s="156"/>
      <c r="B120" s="156"/>
      <c r="C120" s="156"/>
      <c r="D120" s="156"/>
      <c r="E120" s="156"/>
      <c r="F120" s="156"/>
    </row>
    <row r="121" spans="1:6" ht="12.75" customHeight="1">
      <c r="A121" s="156"/>
      <c r="B121" s="156"/>
      <c r="C121" s="156"/>
      <c r="D121" s="156"/>
      <c r="E121" s="156"/>
      <c r="F121" s="156"/>
    </row>
    <row r="122" spans="1:6" ht="12.75" customHeight="1">
      <c r="A122" s="156"/>
      <c r="B122" s="156"/>
      <c r="C122" s="156"/>
      <c r="D122" s="156"/>
      <c r="E122" s="156"/>
      <c r="F122" s="156"/>
    </row>
    <row r="123" spans="1:6" ht="12.75" customHeight="1">
      <c r="A123" s="156"/>
      <c r="B123" s="156"/>
      <c r="C123" s="156"/>
      <c r="D123" s="156"/>
      <c r="E123" s="156"/>
      <c r="F123" s="156"/>
    </row>
    <row r="124" spans="1:6" ht="12.75" customHeight="1">
      <c r="A124" s="156"/>
      <c r="B124" s="156"/>
      <c r="C124" s="156"/>
      <c r="D124" s="156"/>
      <c r="E124" s="156"/>
      <c r="F124" s="156"/>
    </row>
    <row r="125" spans="1:6" ht="12.75" customHeight="1">
      <c r="A125" s="156"/>
      <c r="B125" s="156"/>
      <c r="C125" s="156"/>
      <c r="D125" s="156"/>
      <c r="E125" s="156"/>
      <c r="F125" s="156"/>
    </row>
    <row r="126" spans="1:6" ht="12.75" customHeight="1">
      <c r="A126" s="156"/>
      <c r="B126" s="156"/>
      <c r="C126" s="156"/>
      <c r="D126" s="156"/>
      <c r="E126" s="156"/>
      <c r="F126" s="156"/>
    </row>
    <row r="127" spans="1:6" ht="12.75" customHeight="1">
      <c r="A127" s="156"/>
      <c r="B127" s="156"/>
      <c r="C127" s="156"/>
      <c r="D127" s="156"/>
      <c r="E127" s="156"/>
      <c r="F127" s="156"/>
    </row>
    <row r="128" spans="1:6" ht="12.75" customHeight="1">
      <c r="A128" s="156"/>
      <c r="B128" s="156"/>
      <c r="C128" s="156"/>
      <c r="D128" s="156"/>
      <c r="E128" s="156"/>
      <c r="F128" s="156"/>
    </row>
    <row r="129" spans="1:6" ht="12.75" customHeight="1">
      <c r="A129" s="156"/>
      <c r="B129" s="156"/>
      <c r="C129" s="156"/>
      <c r="D129" s="156"/>
      <c r="E129" s="156"/>
      <c r="F129" s="156"/>
    </row>
    <row r="130" spans="1:6" ht="12.75" customHeight="1">
      <c r="A130" s="156"/>
      <c r="B130" s="156"/>
      <c r="C130" s="156"/>
      <c r="D130" s="156"/>
      <c r="E130" s="156"/>
      <c r="F130" s="156"/>
    </row>
    <row r="131" spans="1:6" ht="12.75" customHeight="1">
      <c r="A131" s="156"/>
      <c r="B131" s="156"/>
      <c r="C131" s="156"/>
      <c r="D131" s="156"/>
      <c r="E131" s="156"/>
      <c r="F131" s="156"/>
    </row>
    <row r="132" spans="1:6" ht="12.75" customHeight="1">
      <c r="A132" s="156"/>
      <c r="B132" s="156"/>
      <c r="C132" s="156"/>
      <c r="D132" s="156"/>
      <c r="E132" s="156"/>
      <c r="F132" s="156"/>
    </row>
    <row r="133" spans="1:6" ht="12.75" customHeight="1">
      <c r="A133" s="156"/>
      <c r="B133" s="156"/>
      <c r="C133" s="156"/>
      <c r="D133" s="156"/>
      <c r="E133" s="156"/>
      <c r="F133" s="156"/>
    </row>
    <row r="134" spans="1:6" ht="12.75" customHeight="1">
      <c r="A134" s="156"/>
      <c r="B134" s="156"/>
      <c r="C134" s="156"/>
      <c r="D134" s="156"/>
      <c r="E134" s="156"/>
      <c r="F134" s="156"/>
    </row>
    <row r="135" spans="1:6" ht="12.75" customHeight="1">
      <c r="A135" s="156"/>
      <c r="B135" s="156"/>
      <c r="C135" s="156"/>
      <c r="D135" s="156"/>
      <c r="E135" s="156"/>
      <c r="F135" s="156"/>
    </row>
    <row r="136" spans="1:6" ht="12.75" customHeight="1">
      <c r="A136" s="156"/>
      <c r="B136" s="156"/>
      <c r="C136" s="156"/>
      <c r="D136" s="156"/>
      <c r="E136" s="156"/>
      <c r="F136" s="156"/>
    </row>
    <row r="137" spans="1:6" ht="12.75" customHeight="1">
      <c r="A137" s="156"/>
      <c r="B137" s="156"/>
      <c r="C137" s="156"/>
      <c r="D137" s="156"/>
      <c r="E137" s="156"/>
      <c r="F137" s="156"/>
    </row>
    <row r="138" spans="1:6" ht="12.75" customHeight="1">
      <c r="A138" s="156"/>
      <c r="B138" s="156"/>
      <c r="C138" s="156"/>
      <c r="D138" s="156"/>
      <c r="E138" s="156"/>
      <c r="F138" s="156"/>
    </row>
    <row r="139" spans="1:6" ht="12.75" customHeight="1">
      <c r="A139" s="156"/>
      <c r="B139" s="156"/>
      <c r="C139" s="156"/>
      <c r="D139" s="156"/>
      <c r="E139" s="156"/>
      <c r="F139" s="156"/>
    </row>
    <row r="140" spans="1:6" ht="12.75" customHeight="1">
      <c r="A140" s="156"/>
      <c r="B140" s="156"/>
      <c r="C140" s="156"/>
      <c r="D140" s="156"/>
      <c r="E140" s="156"/>
      <c r="F140" s="156"/>
    </row>
    <row r="141" spans="1:6" ht="12.75" customHeight="1">
      <c r="A141" s="156"/>
      <c r="B141" s="156"/>
      <c r="C141" s="156"/>
      <c r="D141" s="156"/>
      <c r="E141" s="156"/>
      <c r="F141" s="156"/>
    </row>
    <row r="142" spans="1:6" ht="12.75" customHeight="1">
      <c r="A142" s="156"/>
      <c r="B142" s="156"/>
      <c r="C142" s="156"/>
      <c r="D142" s="156"/>
      <c r="E142" s="156"/>
      <c r="F142" s="156"/>
    </row>
    <row r="143" spans="1:6" ht="12.75" customHeight="1">
      <c r="A143" s="156"/>
      <c r="B143" s="156"/>
      <c r="C143" s="156"/>
      <c r="D143" s="156"/>
      <c r="E143" s="156"/>
      <c r="F143" s="156"/>
    </row>
    <row r="144" spans="1:6" ht="12.75" customHeight="1">
      <c r="A144" s="156"/>
      <c r="B144" s="156"/>
      <c r="C144" s="156"/>
      <c r="D144" s="156"/>
      <c r="E144" s="156"/>
      <c r="F144" s="156"/>
    </row>
    <row r="145" spans="1:6" ht="12.75" customHeight="1">
      <c r="A145" s="156"/>
      <c r="B145" s="156"/>
      <c r="C145" s="156"/>
      <c r="D145" s="156"/>
      <c r="E145" s="156"/>
      <c r="F145" s="156"/>
    </row>
    <row r="146" spans="1:6" ht="12.75" customHeight="1">
      <c r="A146" s="156"/>
      <c r="B146" s="156"/>
      <c r="C146" s="156"/>
      <c r="D146" s="156"/>
      <c r="E146" s="156"/>
      <c r="F146" s="156"/>
    </row>
    <row r="147" spans="1:6" ht="12.75" customHeight="1">
      <c r="A147" s="156"/>
      <c r="B147" s="156"/>
      <c r="C147" s="156"/>
      <c r="D147" s="156"/>
      <c r="E147" s="156"/>
      <c r="F147" s="156"/>
    </row>
    <row r="148" spans="1:6" ht="12.75" customHeight="1">
      <c r="A148" s="156"/>
      <c r="B148" s="156"/>
      <c r="C148" s="156"/>
      <c r="D148" s="156"/>
      <c r="E148" s="156"/>
      <c r="F148" s="156"/>
    </row>
    <row r="149" spans="1:6" ht="12.75" customHeight="1">
      <c r="A149" s="156"/>
      <c r="B149" s="156"/>
      <c r="C149" s="156"/>
      <c r="D149" s="156"/>
      <c r="E149" s="156"/>
      <c r="F149" s="156"/>
    </row>
    <row r="150" spans="1:6" ht="12.75" customHeight="1">
      <c r="A150" s="156"/>
      <c r="B150" s="156"/>
      <c r="C150" s="156"/>
      <c r="D150" s="156"/>
      <c r="E150" s="156"/>
      <c r="F150" s="156"/>
    </row>
    <row r="151" spans="1:6" ht="12.75" customHeight="1">
      <c r="A151" s="156"/>
      <c r="B151" s="156"/>
      <c r="C151" s="156"/>
      <c r="D151" s="156"/>
      <c r="E151" s="156"/>
      <c r="F151" s="156"/>
    </row>
    <row r="152" spans="1:6" ht="12.75" customHeight="1">
      <c r="A152" s="156"/>
      <c r="B152" s="156"/>
      <c r="C152" s="156"/>
      <c r="D152" s="156"/>
      <c r="E152" s="156"/>
      <c r="F152" s="156"/>
    </row>
    <row r="153" spans="1:6" ht="12.75" customHeight="1">
      <c r="A153" s="156"/>
      <c r="B153" s="156"/>
      <c r="C153" s="156"/>
      <c r="D153" s="156"/>
      <c r="E153" s="156"/>
      <c r="F153" s="156"/>
    </row>
    <row r="154" spans="1:6" ht="12.75" customHeight="1">
      <c r="A154" s="156"/>
      <c r="B154" s="156"/>
      <c r="C154" s="156"/>
      <c r="D154" s="156"/>
      <c r="E154" s="156"/>
      <c r="F154" s="156"/>
    </row>
    <row r="155" spans="1:6" ht="12.75" customHeight="1">
      <c r="A155" s="156"/>
      <c r="B155" s="156"/>
      <c r="C155" s="156"/>
      <c r="D155" s="156"/>
      <c r="E155" s="156"/>
      <c r="F155" s="156"/>
    </row>
    <row r="156" spans="1:6" ht="12.75" customHeight="1">
      <c r="A156" s="156"/>
      <c r="B156" s="156"/>
      <c r="C156" s="156"/>
      <c r="D156" s="156"/>
      <c r="E156" s="156"/>
      <c r="F156" s="156"/>
    </row>
    <row r="157" spans="1:6" ht="12.75" customHeight="1">
      <c r="A157" s="156"/>
      <c r="B157" s="156"/>
      <c r="C157" s="156"/>
      <c r="D157" s="156"/>
      <c r="E157" s="156"/>
      <c r="F157" s="156"/>
    </row>
    <row r="158" spans="1:6" ht="12.75" customHeight="1">
      <c r="A158" s="156"/>
      <c r="B158" s="156"/>
      <c r="C158" s="156"/>
      <c r="D158" s="156"/>
      <c r="E158" s="156"/>
      <c r="F158" s="156"/>
    </row>
    <row r="159" spans="1:6" ht="12.75" customHeight="1">
      <c r="A159" s="156"/>
      <c r="B159" s="156"/>
      <c r="C159" s="156"/>
      <c r="D159" s="156"/>
      <c r="E159" s="156"/>
      <c r="F159" s="156"/>
    </row>
    <row r="160" spans="1:6" ht="12.75" customHeight="1">
      <c r="A160" s="156"/>
      <c r="B160" s="156"/>
      <c r="C160" s="156"/>
      <c r="D160" s="156"/>
      <c r="E160" s="156"/>
      <c r="F160" s="156"/>
    </row>
    <row r="161" spans="1:6" ht="12.75" customHeight="1">
      <c r="A161" s="156"/>
      <c r="B161" s="156"/>
      <c r="C161" s="156"/>
      <c r="D161" s="156"/>
      <c r="E161" s="156"/>
      <c r="F161" s="156"/>
    </row>
    <row r="162" spans="1:6" ht="12.75" customHeight="1">
      <c r="A162" s="156"/>
      <c r="B162" s="156"/>
      <c r="C162" s="156"/>
      <c r="D162" s="156"/>
      <c r="E162" s="156"/>
      <c r="F162" s="156"/>
    </row>
    <row r="163" spans="1:6" ht="12.75" customHeight="1">
      <c r="A163" s="156"/>
      <c r="B163" s="156"/>
      <c r="C163" s="156"/>
      <c r="D163" s="156"/>
      <c r="E163" s="156"/>
      <c r="F163" s="156"/>
    </row>
    <row r="164" spans="1:6" ht="12.75" customHeight="1">
      <c r="A164" s="156"/>
      <c r="B164" s="156"/>
      <c r="C164" s="156"/>
      <c r="D164" s="156"/>
      <c r="E164" s="156"/>
      <c r="F164" s="156"/>
    </row>
    <row r="165" spans="1:6" ht="12.75" customHeight="1">
      <c r="A165" s="156"/>
      <c r="B165" s="156"/>
      <c r="C165" s="156"/>
      <c r="D165" s="156"/>
      <c r="E165" s="156"/>
      <c r="F165" s="156"/>
    </row>
    <row r="166" spans="1:6" ht="12.75" customHeight="1">
      <c r="A166" s="156"/>
      <c r="B166" s="156"/>
      <c r="C166" s="156"/>
      <c r="D166" s="156"/>
      <c r="E166" s="156"/>
      <c r="F166" s="156"/>
    </row>
    <row r="167" spans="1:6" ht="12.75" customHeight="1">
      <c r="A167" s="156"/>
      <c r="B167" s="156"/>
      <c r="C167" s="156"/>
      <c r="D167" s="156"/>
      <c r="E167" s="156"/>
      <c r="F167" s="156"/>
    </row>
    <row r="168" spans="1:6" ht="12.75" customHeight="1">
      <c r="A168" s="156"/>
      <c r="B168" s="156"/>
      <c r="C168" s="156"/>
      <c r="D168" s="156"/>
      <c r="E168" s="156"/>
      <c r="F168" s="156"/>
    </row>
    <row r="169" spans="1:6" ht="12.75" customHeight="1">
      <c r="A169" s="156"/>
      <c r="B169" s="156"/>
      <c r="C169" s="156"/>
      <c r="D169" s="156"/>
      <c r="E169" s="156"/>
      <c r="F169" s="156"/>
    </row>
    <row r="170" spans="1:6" ht="12.75" customHeight="1">
      <c r="A170" s="156"/>
      <c r="B170" s="156"/>
      <c r="C170" s="156"/>
      <c r="D170" s="156"/>
      <c r="E170" s="156"/>
      <c r="F170" s="156"/>
    </row>
    <row r="171" spans="1:6" ht="12.75" customHeight="1">
      <c r="A171" s="156"/>
      <c r="B171" s="156"/>
      <c r="C171" s="156"/>
      <c r="D171" s="156"/>
      <c r="E171" s="156"/>
      <c r="F171" s="156"/>
    </row>
    <row r="172" spans="1:6" ht="12.75" customHeight="1">
      <c r="A172" s="156"/>
      <c r="B172" s="156"/>
      <c r="C172" s="156"/>
      <c r="D172" s="156"/>
      <c r="E172" s="156"/>
      <c r="F172" s="156"/>
    </row>
    <row r="173" spans="1:6" ht="12.75" customHeight="1">
      <c r="A173" s="156"/>
      <c r="B173" s="156"/>
      <c r="C173" s="156"/>
      <c r="D173" s="156"/>
      <c r="E173" s="156"/>
      <c r="F173" s="156"/>
    </row>
    <row r="174" spans="1:6" ht="12.75" customHeight="1">
      <c r="A174" s="156"/>
      <c r="B174" s="156"/>
      <c r="C174" s="156"/>
      <c r="D174" s="156"/>
      <c r="E174" s="156"/>
      <c r="F174" s="156"/>
    </row>
    <row r="175" spans="1:6" ht="12.75" customHeight="1">
      <c r="A175" s="156"/>
      <c r="B175" s="156"/>
      <c r="C175" s="156"/>
      <c r="D175" s="156"/>
      <c r="E175" s="156"/>
      <c r="F175" s="156"/>
    </row>
    <row r="176" spans="1:6" ht="12.75" customHeight="1">
      <c r="A176" s="156"/>
      <c r="B176" s="156"/>
      <c r="C176" s="156"/>
      <c r="D176" s="156"/>
      <c r="E176" s="156"/>
      <c r="F176" s="156"/>
    </row>
    <row r="177" spans="1:6" ht="12.75" customHeight="1">
      <c r="A177" s="156"/>
      <c r="B177" s="156"/>
      <c r="C177" s="156"/>
      <c r="D177" s="156"/>
      <c r="E177" s="156"/>
      <c r="F177" s="156"/>
    </row>
    <row r="178" spans="1:6" ht="12.75" customHeight="1">
      <c r="A178" s="156"/>
      <c r="B178" s="156"/>
      <c r="C178" s="156"/>
      <c r="D178" s="156"/>
      <c r="E178" s="156"/>
      <c r="F178" s="156"/>
    </row>
    <row r="179" spans="1:6" ht="12.75" customHeight="1">
      <c r="A179" s="156"/>
      <c r="B179" s="156"/>
      <c r="C179" s="156"/>
      <c r="D179" s="156"/>
      <c r="E179" s="156"/>
      <c r="F179" s="156"/>
    </row>
    <row r="180" spans="1:6" ht="12.75" customHeight="1">
      <c r="A180" s="156"/>
      <c r="B180" s="156"/>
      <c r="C180" s="156"/>
      <c r="D180" s="156"/>
      <c r="E180" s="156"/>
      <c r="F180" s="156"/>
    </row>
    <row r="181" spans="1:6" ht="12.75" customHeight="1">
      <c r="A181" s="156"/>
      <c r="B181" s="156"/>
      <c r="C181" s="156"/>
      <c r="D181" s="156"/>
      <c r="E181" s="156"/>
      <c r="F181" s="156"/>
    </row>
    <row r="182" spans="1:6" ht="12.75" customHeight="1">
      <c r="A182" s="156"/>
      <c r="B182" s="156"/>
      <c r="C182" s="156"/>
      <c r="D182" s="156"/>
      <c r="E182" s="156"/>
      <c r="F182" s="156"/>
    </row>
    <row r="183" spans="1:6" ht="12.75" customHeight="1">
      <c r="A183" s="156"/>
      <c r="B183" s="156"/>
      <c r="C183" s="156"/>
      <c r="D183" s="156"/>
      <c r="E183" s="156"/>
      <c r="F183" s="156"/>
    </row>
    <row r="184" spans="1:6" ht="12.75" customHeight="1">
      <c r="A184" s="156"/>
      <c r="B184" s="156"/>
      <c r="C184" s="156"/>
      <c r="D184" s="156"/>
      <c r="E184" s="156"/>
      <c r="F184" s="156"/>
    </row>
    <row r="185" spans="1:6" ht="12.75" customHeight="1">
      <c r="A185" s="156"/>
      <c r="B185" s="156"/>
      <c r="C185" s="156"/>
      <c r="D185" s="156"/>
      <c r="E185" s="156"/>
      <c r="F185" s="156"/>
    </row>
    <row r="186" spans="1:6" ht="12.75" customHeight="1">
      <c r="A186" s="156"/>
      <c r="B186" s="156"/>
      <c r="C186" s="156"/>
      <c r="D186" s="156"/>
      <c r="E186" s="156"/>
      <c r="F186" s="156"/>
    </row>
    <row r="187" spans="1:6" ht="12.75" customHeight="1">
      <c r="A187" s="156"/>
      <c r="B187" s="156"/>
      <c r="C187" s="156"/>
      <c r="D187" s="156"/>
      <c r="E187" s="156"/>
      <c r="F187" s="156"/>
    </row>
    <row r="188" spans="1:6" ht="12.75" customHeight="1">
      <c r="A188" s="156"/>
      <c r="B188" s="156"/>
      <c r="C188" s="156"/>
      <c r="D188" s="156"/>
      <c r="E188" s="156"/>
      <c r="F188" s="156"/>
    </row>
    <row r="189" spans="1:6" ht="12.75" customHeight="1">
      <c r="A189" s="156"/>
      <c r="B189" s="156"/>
      <c r="C189" s="156"/>
      <c r="D189" s="156"/>
      <c r="E189" s="156"/>
      <c r="F189" s="156"/>
    </row>
    <row r="190" spans="1:6" ht="12.75" customHeight="1">
      <c r="A190" s="156"/>
      <c r="B190" s="156"/>
      <c r="C190" s="156"/>
      <c r="D190" s="156"/>
      <c r="E190" s="156"/>
      <c r="F190" s="156"/>
    </row>
    <row r="191" spans="1:6" ht="12.75" customHeight="1">
      <c r="A191" s="156"/>
      <c r="B191" s="156"/>
      <c r="C191" s="156"/>
      <c r="D191" s="156"/>
      <c r="E191" s="156"/>
      <c r="F191" s="156"/>
    </row>
    <row r="192" spans="1:6" ht="12.75" customHeight="1">
      <c r="A192" s="156"/>
      <c r="B192" s="156"/>
      <c r="C192" s="156"/>
      <c r="D192" s="156"/>
      <c r="E192" s="156"/>
      <c r="F192" s="156"/>
    </row>
    <row r="193" spans="1:6" ht="12.75" customHeight="1">
      <c r="A193" s="156"/>
      <c r="B193" s="156"/>
      <c r="C193" s="156"/>
      <c r="D193" s="156"/>
      <c r="E193" s="156"/>
      <c r="F193" s="156"/>
    </row>
    <row r="194" spans="1:6" ht="12.75" customHeight="1">
      <c r="A194" s="156"/>
      <c r="B194" s="156"/>
      <c r="C194" s="156"/>
      <c r="D194" s="156"/>
      <c r="E194" s="156"/>
      <c r="F194" s="156"/>
    </row>
    <row r="195" spans="1:6" ht="12.75" customHeight="1">
      <c r="A195" s="156"/>
      <c r="B195" s="156"/>
      <c r="C195" s="156"/>
      <c r="D195" s="156"/>
      <c r="E195" s="156"/>
      <c r="F195" s="156"/>
    </row>
    <row r="196" spans="1:6" ht="12.75" customHeight="1">
      <c r="A196" s="156"/>
      <c r="B196" s="156"/>
      <c r="C196" s="156"/>
      <c r="D196" s="156"/>
      <c r="E196" s="156"/>
      <c r="F196" s="156"/>
    </row>
    <row r="197" spans="1:6" ht="12.75" customHeight="1">
      <c r="A197" s="156"/>
      <c r="B197" s="156"/>
      <c r="C197" s="156"/>
      <c r="D197" s="156"/>
      <c r="E197" s="156"/>
      <c r="F197" s="156"/>
    </row>
    <row r="198" spans="1:6" ht="12.75" customHeight="1">
      <c r="A198" s="156"/>
      <c r="B198" s="156"/>
      <c r="C198" s="156"/>
      <c r="D198" s="156"/>
      <c r="E198" s="156"/>
      <c r="F198" s="156"/>
    </row>
    <row r="199" spans="1:6" ht="12.75" customHeight="1">
      <c r="A199" s="156"/>
      <c r="B199" s="156"/>
      <c r="C199" s="156"/>
      <c r="D199" s="156"/>
      <c r="E199" s="156"/>
      <c r="F199" s="156"/>
    </row>
    <row r="200" spans="1:6" ht="12.75" customHeight="1">
      <c r="A200" s="156"/>
      <c r="B200" s="156"/>
      <c r="C200" s="156"/>
      <c r="D200" s="156"/>
      <c r="E200" s="156"/>
      <c r="F200" s="156"/>
    </row>
    <row r="201" spans="1:6" ht="12.75" customHeight="1">
      <c r="A201" s="156"/>
      <c r="B201" s="156"/>
      <c r="C201" s="156"/>
      <c r="D201" s="156"/>
      <c r="E201" s="156"/>
      <c r="F201" s="156"/>
    </row>
    <row r="202" spans="1:6" ht="12.75" customHeight="1">
      <c r="A202" s="156"/>
      <c r="B202" s="156"/>
      <c r="C202" s="156"/>
      <c r="D202" s="156"/>
      <c r="E202" s="156"/>
      <c r="F202" s="156"/>
    </row>
    <row r="203" spans="1:6" ht="12.75" customHeight="1">
      <c r="A203" s="156"/>
      <c r="B203" s="156"/>
      <c r="C203" s="156"/>
      <c r="D203" s="156"/>
      <c r="E203" s="156"/>
      <c r="F203" s="156"/>
    </row>
    <row r="204" spans="1:6" ht="12.75" customHeight="1">
      <c r="A204" s="156"/>
      <c r="B204" s="156"/>
      <c r="C204" s="156"/>
      <c r="D204" s="156"/>
      <c r="E204" s="156"/>
      <c r="F204" s="156"/>
    </row>
    <row r="205" spans="1:6" ht="12.75" customHeight="1">
      <c r="A205" s="156"/>
      <c r="B205" s="156"/>
      <c r="C205" s="156"/>
      <c r="D205" s="156"/>
      <c r="E205" s="156"/>
      <c r="F205" s="156"/>
    </row>
    <row r="206" spans="1:6" ht="12.75" customHeight="1">
      <c r="A206" s="156"/>
      <c r="B206" s="156"/>
      <c r="C206" s="156"/>
      <c r="D206" s="156"/>
      <c r="E206" s="156"/>
      <c r="F206" s="156"/>
    </row>
    <row r="207" spans="1:6" ht="12.75" customHeight="1">
      <c r="A207" s="156"/>
      <c r="B207" s="156"/>
      <c r="C207" s="156"/>
      <c r="D207" s="156"/>
      <c r="E207" s="156"/>
      <c r="F207" s="156"/>
    </row>
    <row r="208" spans="1:6" ht="12.75" customHeight="1">
      <c r="A208" s="156"/>
      <c r="B208" s="156"/>
      <c r="C208" s="156"/>
      <c r="D208" s="156"/>
      <c r="E208" s="156"/>
      <c r="F208" s="156"/>
    </row>
    <row r="209" spans="1:6" ht="12.75" customHeight="1">
      <c r="A209" s="156"/>
      <c r="B209" s="156"/>
      <c r="C209" s="156"/>
      <c r="D209" s="156"/>
      <c r="E209" s="156"/>
      <c r="F209" s="156"/>
    </row>
    <row r="210" spans="1:6" ht="12.75" customHeight="1">
      <c r="A210" s="156"/>
      <c r="B210" s="156"/>
      <c r="C210" s="156"/>
      <c r="D210" s="156"/>
      <c r="E210" s="156"/>
      <c r="F210" s="156"/>
    </row>
    <row r="211" spans="1:6" ht="12.75" customHeight="1">
      <c r="A211" s="156"/>
      <c r="B211" s="156"/>
      <c r="C211" s="156"/>
      <c r="D211" s="156"/>
      <c r="E211" s="156"/>
      <c r="F211" s="156"/>
    </row>
    <row r="212" spans="1:6" ht="12.75" customHeight="1">
      <c r="A212" s="156"/>
      <c r="B212" s="156"/>
      <c r="C212" s="156"/>
      <c r="D212" s="156"/>
      <c r="E212" s="156"/>
      <c r="F212" s="156"/>
    </row>
    <row r="213" spans="1:6" ht="12.75" customHeight="1">
      <c r="A213" s="156"/>
      <c r="B213" s="156"/>
      <c r="C213" s="156"/>
      <c r="D213" s="156"/>
      <c r="E213" s="156"/>
      <c r="F213" s="156"/>
    </row>
    <row r="214" spans="1:6" ht="12.75" customHeight="1">
      <c r="A214" s="156"/>
      <c r="B214" s="156"/>
      <c r="C214" s="156"/>
      <c r="D214" s="156"/>
      <c r="E214" s="156"/>
      <c r="F214" s="156"/>
    </row>
    <row r="215" spans="1:6" ht="12.75" customHeight="1">
      <c r="A215" s="156"/>
      <c r="B215" s="156"/>
      <c r="C215" s="156"/>
      <c r="D215" s="156"/>
      <c r="E215" s="156"/>
      <c r="F215" s="156"/>
    </row>
    <row r="216" spans="1:6" ht="12.75" customHeight="1">
      <c r="A216" s="156"/>
      <c r="B216" s="156"/>
      <c r="C216" s="156"/>
      <c r="D216" s="156"/>
      <c r="E216" s="156"/>
      <c r="F216" s="156"/>
    </row>
    <row r="217" spans="1:6" ht="12.75" customHeight="1">
      <c r="A217" s="156"/>
      <c r="B217" s="156"/>
      <c r="C217" s="156"/>
      <c r="D217" s="156"/>
      <c r="E217" s="156"/>
      <c r="F217" s="156"/>
    </row>
    <row r="218" spans="1:6" ht="12.75" customHeight="1">
      <c r="A218" s="156"/>
      <c r="B218" s="156"/>
      <c r="C218" s="156"/>
      <c r="D218" s="156"/>
      <c r="E218" s="156"/>
      <c r="F218" s="156"/>
    </row>
    <row r="219" spans="1:6" ht="12.75" customHeight="1">
      <c r="A219" s="156"/>
      <c r="B219" s="156"/>
      <c r="C219" s="156"/>
      <c r="D219" s="156"/>
      <c r="E219" s="156"/>
      <c r="F219" s="156"/>
    </row>
    <row r="220" spans="1:6" ht="12.75" customHeight="1">
      <c r="A220" s="156"/>
      <c r="B220" s="156"/>
      <c r="C220" s="156"/>
      <c r="D220" s="156"/>
      <c r="E220" s="156"/>
      <c r="F220" s="156"/>
    </row>
    <row r="221" spans="1:6" ht="12.75" customHeight="1">
      <c r="A221" s="156"/>
      <c r="B221" s="156"/>
      <c r="C221" s="156"/>
      <c r="D221" s="156"/>
      <c r="E221" s="156"/>
      <c r="F221" s="156"/>
    </row>
    <row r="222" spans="1:6" ht="12.75" customHeight="1">
      <c r="A222" s="156"/>
      <c r="B222" s="156"/>
      <c r="C222" s="156"/>
      <c r="D222" s="156"/>
      <c r="E222" s="156"/>
      <c r="F222" s="156"/>
    </row>
    <row r="223" spans="1:6" ht="12.75" customHeight="1">
      <c r="A223" s="156"/>
      <c r="B223" s="156"/>
      <c r="C223" s="156"/>
      <c r="D223" s="156"/>
      <c r="E223" s="156"/>
      <c r="F223" s="156"/>
    </row>
    <row r="224" spans="1:6" ht="12.75" customHeight="1">
      <c r="A224" s="156"/>
      <c r="B224" s="156"/>
      <c r="C224" s="156"/>
      <c r="D224" s="156"/>
      <c r="E224" s="156"/>
      <c r="F224" s="156"/>
    </row>
    <row r="225" spans="1:6" ht="12.75" customHeight="1">
      <c r="A225" s="156"/>
      <c r="B225" s="156"/>
      <c r="C225" s="156"/>
      <c r="D225" s="156"/>
      <c r="E225" s="156"/>
      <c r="F225" s="156"/>
    </row>
    <row r="226" spans="1:6" ht="12.75" customHeight="1">
      <c r="A226" s="156"/>
      <c r="B226" s="156"/>
      <c r="C226" s="156"/>
      <c r="D226" s="156"/>
      <c r="E226" s="156"/>
      <c r="F226" s="156"/>
    </row>
    <row r="227" spans="1:6" ht="12.75" customHeight="1">
      <c r="A227" s="156"/>
      <c r="B227" s="156"/>
      <c r="C227" s="156"/>
      <c r="D227" s="156"/>
      <c r="E227" s="156"/>
      <c r="F227" s="156"/>
    </row>
    <row r="228" spans="1:6" ht="12.75" customHeight="1">
      <c r="A228" s="156"/>
      <c r="B228" s="156"/>
      <c r="C228" s="156"/>
      <c r="D228" s="156"/>
      <c r="E228" s="156"/>
      <c r="F228" s="156"/>
    </row>
    <row r="229" spans="1:6" ht="12.75" customHeight="1">
      <c r="A229" s="156"/>
      <c r="B229" s="156"/>
      <c r="C229" s="156"/>
      <c r="D229" s="156"/>
      <c r="E229" s="156"/>
      <c r="F229" s="156"/>
    </row>
    <row r="230" spans="1:6" ht="12.75" customHeight="1">
      <c r="A230" s="156"/>
      <c r="B230" s="156"/>
      <c r="C230" s="156"/>
      <c r="D230" s="156"/>
      <c r="E230" s="156"/>
      <c r="F230" s="156"/>
    </row>
    <row r="231" spans="1:6" ht="12.75" customHeight="1">
      <c r="A231" s="156"/>
      <c r="B231" s="156"/>
      <c r="C231" s="156"/>
      <c r="D231" s="156"/>
      <c r="E231" s="156"/>
      <c r="F231" s="156"/>
    </row>
    <row r="232" spans="1:6" ht="12.75" customHeight="1">
      <c r="A232" s="156"/>
      <c r="B232" s="156"/>
      <c r="C232" s="156"/>
      <c r="D232" s="156"/>
      <c r="E232" s="156"/>
      <c r="F232" s="156"/>
    </row>
    <row r="233" spans="1:6" ht="12.75" customHeight="1">
      <c r="A233" s="156"/>
      <c r="B233" s="156"/>
      <c r="C233" s="156"/>
      <c r="D233" s="156"/>
      <c r="E233" s="156"/>
      <c r="F233" s="156"/>
    </row>
    <row r="234" spans="1:6" ht="12.75" customHeight="1">
      <c r="A234" s="156"/>
      <c r="B234" s="156"/>
      <c r="C234" s="156"/>
      <c r="D234" s="156"/>
      <c r="E234" s="156"/>
      <c r="F234" s="156"/>
    </row>
    <row r="235" spans="1:6" ht="12.75" customHeight="1">
      <c r="A235" s="156"/>
      <c r="B235" s="156"/>
      <c r="C235" s="156"/>
      <c r="D235" s="156"/>
      <c r="E235" s="156"/>
      <c r="F235" s="156"/>
    </row>
    <row r="236" spans="1:6" ht="12.75" customHeight="1">
      <c r="A236" s="156"/>
      <c r="B236" s="156"/>
      <c r="C236" s="156"/>
      <c r="D236" s="156"/>
      <c r="E236" s="156"/>
      <c r="F236" s="156"/>
    </row>
    <row r="237" spans="1:6" ht="12.75" customHeight="1">
      <c r="A237" s="156"/>
      <c r="B237" s="156"/>
      <c r="C237" s="156"/>
      <c r="D237" s="156"/>
      <c r="E237" s="156"/>
      <c r="F237" s="156"/>
    </row>
    <row r="238" spans="1:6" ht="12.75" customHeight="1">
      <c r="A238" s="156"/>
      <c r="B238" s="156"/>
      <c r="C238" s="156"/>
      <c r="D238" s="156"/>
      <c r="E238" s="156"/>
      <c r="F238" s="156"/>
    </row>
    <row r="239" spans="1:6" ht="12.75" customHeight="1">
      <c r="A239" s="156"/>
      <c r="B239" s="156"/>
      <c r="C239" s="156"/>
      <c r="D239" s="156"/>
      <c r="E239" s="156"/>
      <c r="F239" s="156"/>
    </row>
    <row r="240" spans="1:6" ht="12.75" customHeight="1">
      <c r="A240" s="156"/>
      <c r="B240" s="156"/>
      <c r="C240" s="156"/>
      <c r="D240" s="156"/>
      <c r="E240" s="156"/>
      <c r="F240" s="156"/>
    </row>
    <row r="241" spans="1:6" ht="12.75" customHeight="1">
      <c r="A241" s="156"/>
      <c r="B241" s="156"/>
      <c r="C241" s="156"/>
      <c r="D241" s="156"/>
      <c r="E241" s="156"/>
      <c r="F241" s="156"/>
    </row>
    <row r="242" spans="1:6" ht="12.75" customHeight="1">
      <c r="A242" s="156"/>
      <c r="B242" s="156"/>
      <c r="C242" s="156"/>
      <c r="D242" s="156"/>
      <c r="E242" s="156"/>
      <c r="F242" s="156"/>
    </row>
    <row r="243" spans="1:6" ht="12.75" customHeight="1">
      <c r="A243" s="156"/>
      <c r="B243" s="156"/>
      <c r="C243" s="156"/>
      <c r="D243" s="156"/>
      <c r="E243" s="156"/>
      <c r="F243" s="156"/>
    </row>
    <row r="244" spans="1:6" ht="12.75" customHeight="1">
      <c r="A244" s="156"/>
      <c r="B244" s="156"/>
      <c r="C244" s="156"/>
      <c r="D244" s="156"/>
      <c r="E244" s="156"/>
      <c r="F244" s="156"/>
    </row>
    <row r="245" spans="1:6" ht="12.75" customHeight="1">
      <c r="A245" s="156"/>
      <c r="B245" s="156"/>
      <c r="C245" s="156"/>
      <c r="D245" s="156"/>
      <c r="E245" s="156"/>
      <c r="F245" s="156"/>
    </row>
    <row r="246" spans="1:6" ht="12.75" customHeight="1">
      <c r="A246" s="156"/>
      <c r="B246" s="156"/>
      <c r="C246" s="156"/>
      <c r="D246" s="156"/>
      <c r="E246" s="156"/>
      <c r="F246" s="156"/>
    </row>
    <row r="247" spans="1:6" ht="12.75" customHeight="1">
      <c r="A247" s="156"/>
      <c r="B247" s="156"/>
      <c r="C247" s="156"/>
      <c r="D247" s="156"/>
      <c r="E247" s="156"/>
      <c r="F247" s="156"/>
    </row>
    <row r="248" spans="1:6" ht="12.75" customHeight="1">
      <c r="A248" s="156"/>
      <c r="B248" s="156"/>
      <c r="C248" s="156"/>
      <c r="D248" s="156"/>
      <c r="E248" s="156"/>
      <c r="F248" s="156"/>
    </row>
    <row r="249" spans="1:6" ht="12.75" customHeight="1">
      <c r="A249" s="156"/>
      <c r="B249" s="156"/>
      <c r="C249" s="156"/>
      <c r="D249" s="156"/>
      <c r="E249" s="156"/>
      <c r="F249" s="156"/>
    </row>
    <row r="250" spans="1:6" ht="12.75" customHeight="1">
      <c r="A250" s="156"/>
      <c r="B250" s="156"/>
      <c r="C250" s="156"/>
      <c r="D250" s="156"/>
      <c r="E250" s="156"/>
      <c r="F250" s="156"/>
    </row>
    <row r="251" spans="1:6" ht="12.75" customHeight="1">
      <c r="A251" s="156"/>
      <c r="B251" s="156"/>
      <c r="C251" s="156"/>
      <c r="D251" s="156"/>
      <c r="E251" s="156"/>
      <c r="F251" s="156"/>
    </row>
    <row r="252" spans="1:6" ht="12.75" customHeight="1">
      <c r="A252" s="156"/>
      <c r="B252" s="156"/>
      <c r="C252" s="156"/>
      <c r="D252" s="156"/>
      <c r="E252" s="156"/>
      <c r="F252" s="156"/>
    </row>
    <row r="253" spans="1:6" ht="12.75" customHeight="1">
      <c r="A253" s="156"/>
      <c r="B253" s="156"/>
      <c r="C253" s="156"/>
      <c r="D253" s="156"/>
      <c r="E253" s="156"/>
      <c r="F253" s="156"/>
    </row>
    <row r="254" spans="1:6" ht="12.75" customHeight="1">
      <c r="A254" s="156"/>
      <c r="B254" s="156"/>
      <c r="C254" s="156"/>
      <c r="D254" s="156"/>
      <c r="E254" s="156"/>
      <c r="F254" s="156"/>
    </row>
    <row r="255" spans="1:6" ht="12.75" customHeight="1">
      <c r="A255" s="156"/>
      <c r="B255" s="156"/>
      <c r="C255" s="156"/>
      <c r="D255" s="156"/>
      <c r="E255" s="156"/>
      <c r="F255" s="156"/>
    </row>
    <row r="256" spans="1:6" ht="12.75" customHeight="1">
      <c r="A256" s="156"/>
      <c r="B256" s="156"/>
      <c r="C256" s="156"/>
      <c r="D256" s="156"/>
      <c r="E256" s="156"/>
      <c r="F256" s="156"/>
    </row>
    <row r="257" spans="1:6" ht="12.75" customHeight="1">
      <c r="A257" s="156"/>
      <c r="B257" s="156"/>
      <c r="C257" s="156"/>
      <c r="D257" s="156"/>
      <c r="E257" s="156"/>
      <c r="F257" s="156"/>
    </row>
    <row r="258" spans="1:6" ht="12.75" customHeight="1">
      <c r="A258" s="156"/>
      <c r="B258" s="156"/>
      <c r="C258" s="156"/>
      <c r="D258" s="156"/>
      <c r="E258" s="156"/>
      <c r="F258" s="156"/>
    </row>
    <row r="259" spans="1:6" ht="12.75" customHeight="1">
      <c r="A259" s="156"/>
      <c r="B259" s="156"/>
      <c r="C259" s="156"/>
      <c r="D259" s="156"/>
      <c r="E259" s="156"/>
      <c r="F259" s="156"/>
    </row>
    <row r="260" spans="1:6" ht="12.75" customHeight="1">
      <c r="A260" s="156"/>
      <c r="B260" s="156"/>
      <c r="C260" s="156"/>
      <c r="D260" s="156"/>
      <c r="E260" s="156"/>
      <c r="F260" s="156"/>
    </row>
    <row r="261" spans="1:6" ht="12.75" customHeight="1">
      <c r="A261" s="156"/>
      <c r="B261" s="156"/>
      <c r="C261" s="156"/>
      <c r="D261" s="156"/>
      <c r="E261" s="156"/>
      <c r="F261" s="156"/>
    </row>
    <row r="262" spans="1:6" ht="12.75" customHeight="1">
      <c r="A262" s="156"/>
      <c r="B262" s="156"/>
      <c r="C262" s="156"/>
      <c r="D262" s="156"/>
      <c r="E262" s="156"/>
      <c r="F262" s="156"/>
    </row>
    <row r="263" spans="1:6" ht="12.75" customHeight="1">
      <c r="A263" s="156"/>
      <c r="B263" s="156"/>
      <c r="C263" s="156"/>
      <c r="D263" s="156"/>
      <c r="E263" s="156"/>
      <c r="F263" s="156"/>
    </row>
    <row r="264" spans="1:6" ht="12.75" customHeight="1">
      <c r="A264" s="156"/>
      <c r="B264" s="156"/>
      <c r="C264" s="156"/>
      <c r="D264" s="156"/>
      <c r="E264" s="156"/>
      <c r="F264" s="156"/>
    </row>
    <row r="265" spans="1:6" ht="12.75" customHeight="1">
      <c r="A265" s="156"/>
      <c r="B265" s="156"/>
      <c r="C265" s="156"/>
      <c r="D265" s="156"/>
      <c r="E265" s="156"/>
      <c r="F265" s="156"/>
    </row>
    <row r="266" spans="1:6" ht="12.75" customHeight="1">
      <c r="A266" s="156"/>
      <c r="B266" s="156"/>
      <c r="C266" s="156"/>
      <c r="D266" s="156"/>
      <c r="E266" s="156"/>
      <c r="F266" s="156"/>
    </row>
    <row r="267" spans="1:6" ht="12.75" customHeight="1">
      <c r="A267" s="156"/>
      <c r="B267" s="156"/>
      <c r="C267" s="156"/>
      <c r="D267" s="156"/>
      <c r="E267" s="156"/>
      <c r="F267" s="156"/>
    </row>
    <row r="268" spans="1:6" ht="12.75" customHeight="1">
      <c r="A268" s="156"/>
      <c r="B268" s="156"/>
      <c r="C268" s="156"/>
      <c r="D268" s="156"/>
      <c r="E268" s="156"/>
      <c r="F268" s="156"/>
    </row>
    <row r="269" spans="1:6" ht="12.75" customHeight="1">
      <c r="A269" s="156"/>
      <c r="B269" s="156"/>
      <c r="C269" s="156"/>
      <c r="D269" s="156"/>
      <c r="E269" s="156"/>
      <c r="F269" s="156"/>
    </row>
    <row r="270" spans="1:6" ht="12.75" customHeight="1">
      <c r="A270" s="156"/>
      <c r="B270" s="156"/>
      <c r="C270" s="156"/>
      <c r="D270" s="156"/>
      <c r="E270" s="156"/>
      <c r="F270" s="156"/>
    </row>
    <row r="271" spans="1:6" ht="12.75" customHeight="1">
      <c r="A271" s="156"/>
      <c r="B271" s="156"/>
      <c r="C271" s="156"/>
      <c r="D271" s="156"/>
      <c r="E271" s="156"/>
      <c r="F271" s="156"/>
    </row>
    <row r="272" spans="1:6" ht="12.75" customHeight="1">
      <c r="A272" s="156"/>
      <c r="B272" s="156"/>
      <c r="C272" s="156"/>
      <c r="D272" s="156"/>
      <c r="E272" s="156"/>
      <c r="F272" s="156"/>
    </row>
    <row r="273" spans="1:6" ht="12.75" customHeight="1">
      <c r="A273" s="156"/>
      <c r="B273" s="156"/>
      <c r="C273" s="156"/>
      <c r="D273" s="156"/>
      <c r="E273" s="156"/>
      <c r="F273" s="156"/>
    </row>
    <row r="274" spans="1:6" ht="12.75" customHeight="1">
      <c r="A274" s="156"/>
      <c r="B274" s="156"/>
      <c r="C274" s="156"/>
      <c r="D274" s="156"/>
      <c r="E274" s="156"/>
      <c r="F274" s="156"/>
    </row>
    <row r="275" spans="1:6" ht="12.75" customHeight="1">
      <c r="A275" s="156"/>
      <c r="B275" s="156"/>
      <c r="C275" s="156"/>
      <c r="D275" s="156"/>
      <c r="E275" s="156"/>
      <c r="F275" s="156"/>
    </row>
    <row r="276" spans="1:6" ht="12.75" customHeight="1">
      <c r="A276" s="156"/>
      <c r="B276" s="156"/>
      <c r="C276" s="156"/>
      <c r="D276" s="156"/>
      <c r="E276" s="156"/>
      <c r="F276" s="156"/>
    </row>
    <row r="277" spans="1:6" ht="12.75" customHeight="1">
      <c r="A277" s="156"/>
      <c r="B277" s="156"/>
      <c r="C277" s="156"/>
      <c r="D277" s="156"/>
      <c r="E277" s="156"/>
      <c r="F277" s="156"/>
    </row>
    <row r="278" spans="1:6" ht="12.75" customHeight="1">
      <c r="A278" s="156"/>
      <c r="B278" s="156"/>
      <c r="C278" s="156"/>
      <c r="D278" s="156"/>
      <c r="E278" s="156"/>
      <c r="F278" s="156"/>
    </row>
    <row r="279" spans="1:6" ht="12.75" customHeight="1">
      <c r="A279" s="156"/>
      <c r="B279" s="156"/>
      <c r="C279" s="156"/>
      <c r="D279" s="156"/>
      <c r="E279" s="156"/>
      <c r="F279" s="156"/>
    </row>
    <row r="280" spans="1:6" ht="12.75" customHeight="1">
      <c r="A280" s="156"/>
      <c r="B280" s="156"/>
      <c r="C280" s="156"/>
      <c r="D280" s="156"/>
      <c r="E280" s="156"/>
      <c r="F280" s="156"/>
    </row>
    <row r="281" spans="1:6" ht="12.75" customHeight="1">
      <c r="A281" s="156"/>
      <c r="B281" s="156"/>
      <c r="C281" s="156"/>
      <c r="D281" s="156"/>
      <c r="E281" s="156"/>
      <c r="F281" s="156"/>
    </row>
    <row r="282" spans="1:6" ht="12.75" customHeight="1">
      <c r="A282" s="156"/>
      <c r="B282" s="156"/>
      <c r="C282" s="156"/>
      <c r="D282" s="156"/>
      <c r="E282" s="156"/>
      <c r="F282" s="156"/>
    </row>
    <row r="283" spans="1:6" ht="12.75" customHeight="1">
      <c r="A283" s="156"/>
      <c r="B283" s="156"/>
      <c r="C283" s="156"/>
      <c r="D283" s="156"/>
      <c r="E283" s="156"/>
      <c r="F283" s="156"/>
    </row>
    <row r="284" spans="1:6" ht="12.75" customHeight="1">
      <c r="A284" s="156"/>
      <c r="B284" s="156"/>
      <c r="C284" s="156"/>
      <c r="D284" s="156"/>
      <c r="E284" s="156"/>
      <c r="F284" s="156"/>
    </row>
    <row r="285" spans="1:6" ht="12.75" customHeight="1">
      <c r="A285" s="156"/>
      <c r="B285" s="156"/>
      <c r="C285" s="156"/>
      <c r="D285" s="156"/>
      <c r="E285" s="156"/>
      <c r="F285" s="156"/>
    </row>
    <row r="286" spans="1:6" ht="12.75" customHeight="1">
      <c r="A286" s="156"/>
      <c r="B286" s="156"/>
      <c r="C286" s="156"/>
      <c r="D286" s="156"/>
      <c r="E286" s="156"/>
      <c r="F286" s="156"/>
    </row>
    <row r="287" spans="1:6" ht="12.75" customHeight="1">
      <c r="A287" s="156"/>
      <c r="B287" s="156"/>
      <c r="C287" s="156"/>
      <c r="D287" s="156"/>
      <c r="E287" s="156"/>
      <c r="F287" s="156"/>
    </row>
    <row r="288" spans="1:6" ht="12.75" customHeight="1">
      <c r="A288" s="156"/>
      <c r="B288" s="156"/>
      <c r="C288" s="156"/>
      <c r="D288" s="156"/>
      <c r="E288" s="156"/>
      <c r="F288" s="156"/>
    </row>
    <row r="289" spans="1:6" ht="12.75" customHeight="1">
      <c r="A289" s="156"/>
      <c r="B289" s="156"/>
      <c r="C289" s="156"/>
      <c r="D289" s="156"/>
      <c r="E289" s="156"/>
      <c r="F289" s="156"/>
    </row>
    <row r="290" spans="1:6" ht="12.75" customHeight="1">
      <c r="A290" s="156"/>
      <c r="B290" s="156"/>
      <c r="C290" s="156"/>
      <c r="D290" s="156"/>
      <c r="E290" s="156"/>
      <c r="F290" s="156"/>
    </row>
    <row r="291" spans="1:6" ht="12.75" customHeight="1">
      <c r="A291" s="156"/>
      <c r="B291" s="156"/>
      <c r="C291" s="156"/>
      <c r="D291" s="156"/>
      <c r="E291" s="156"/>
      <c r="F291" s="156"/>
    </row>
    <row r="292" spans="1:6" ht="12.75" customHeight="1">
      <c r="A292" s="156"/>
      <c r="B292" s="156"/>
      <c r="C292" s="156"/>
      <c r="D292" s="156"/>
      <c r="E292" s="156"/>
      <c r="F292" s="156"/>
    </row>
    <row r="293" spans="1:6" ht="12.75" customHeight="1">
      <c r="A293" s="156"/>
      <c r="B293" s="156"/>
      <c r="C293" s="156"/>
      <c r="D293" s="156"/>
      <c r="E293" s="156"/>
      <c r="F293" s="156"/>
    </row>
    <row r="294" spans="1:6" ht="12.75" customHeight="1">
      <c r="A294" s="156"/>
      <c r="B294" s="156"/>
      <c r="C294" s="156"/>
      <c r="D294" s="156"/>
      <c r="E294" s="156"/>
      <c r="F294" s="156"/>
    </row>
    <row r="295" spans="1:6" ht="12.75" customHeight="1">
      <c r="A295" s="156"/>
      <c r="B295" s="156"/>
      <c r="C295" s="156"/>
      <c r="D295" s="156"/>
      <c r="E295" s="156"/>
      <c r="F295" s="156"/>
    </row>
    <row r="296" spans="1:6" ht="12.75" customHeight="1">
      <c r="A296" s="156"/>
      <c r="B296" s="156"/>
      <c r="C296" s="156"/>
      <c r="D296" s="156"/>
      <c r="E296" s="156"/>
      <c r="F296" s="156"/>
    </row>
    <row r="297" spans="1:6" ht="12.75" customHeight="1">
      <c r="A297" s="156"/>
      <c r="B297" s="156"/>
      <c r="C297" s="156"/>
      <c r="D297" s="156"/>
      <c r="E297" s="156"/>
      <c r="F297" s="156"/>
    </row>
    <row r="298" spans="1:6" ht="12.75" customHeight="1">
      <c r="A298" s="156"/>
      <c r="B298" s="156"/>
      <c r="C298" s="156"/>
      <c r="D298" s="156"/>
      <c r="E298" s="156"/>
      <c r="F298" s="156"/>
    </row>
    <row r="299" spans="1:6" ht="12.75" customHeight="1">
      <c r="A299" s="156"/>
      <c r="B299" s="156"/>
      <c r="C299" s="156"/>
      <c r="D299" s="156"/>
      <c r="E299" s="156"/>
      <c r="F299" s="156"/>
    </row>
    <row r="300" spans="1:6" ht="12.75" customHeight="1">
      <c r="A300" s="156"/>
      <c r="B300" s="156"/>
      <c r="C300" s="156"/>
      <c r="D300" s="156"/>
      <c r="E300" s="156"/>
      <c r="F300" s="156"/>
    </row>
    <row r="301" spans="1:6" ht="12.75" customHeight="1">
      <c r="A301" s="156"/>
      <c r="B301" s="156"/>
      <c r="C301" s="156"/>
      <c r="D301" s="156"/>
      <c r="E301" s="156"/>
      <c r="F301" s="156"/>
    </row>
    <row r="302" spans="1:6" ht="12.75" customHeight="1">
      <c r="A302" s="156"/>
      <c r="B302" s="156"/>
      <c r="C302" s="156"/>
      <c r="D302" s="156"/>
      <c r="E302" s="156"/>
      <c r="F302" s="156"/>
    </row>
    <row r="303" spans="1:6" ht="12.75" customHeight="1">
      <c r="A303" s="156"/>
      <c r="B303" s="156"/>
      <c r="C303" s="156"/>
      <c r="D303" s="156"/>
      <c r="E303" s="156"/>
      <c r="F303" s="156"/>
    </row>
    <row r="304" spans="1:6" ht="12.75" customHeight="1">
      <c r="A304" s="156"/>
      <c r="B304" s="156"/>
      <c r="C304" s="156"/>
      <c r="D304" s="156"/>
      <c r="E304" s="156"/>
      <c r="F304" s="156"/>
    </row>
    <row r="305" spans="1:6" ht="12.75" customHeight="1">
      <c r="A305" s="156"/>
      <c r="B305" s="156"/>
      <c r="C305" s="156"/>
      <c r="D305" s="156"/>
      <c r="E305" s="156"/>
      <c r="F305" s="156"/>
    </row>
    <row r="306" spans="1:6" ht="12.75" customHeight="1">
      <c r="A306" s="156"/>
      <c r="B306" s="156"/>
      <c r="C306" s="156"/>
      <c r="D306" s="156"/>
      <c r="E306" s="156"/>
      <c r="F306" s="156"/>
    </row>
    <row r="307" spans="1:6" ht="12.75" customHeight="1">
      <c r="A307" s="156"/>
      <c r="B307" s="156"/>
      <c r="C307" s="156"/>
      <c r="D307" s="156"/>
      <c r="E307" s="156"/>
      <c r="F307" s="156"/>
    </row>
    <row r="308" spans="1:6" ht="12.75" customHeight="1">
      <c r="A308" s="156"/>
      <c r="B308" s="156"/>
      <c r="C308" s="156"/>
      <c r="D308" s="156"/>
      <c r="E308" s="156"/>
      <c r="F308" s="156"/>
    </row>
    <row r="309" spans="1:6" ht="12.75" customHeight="1">
      <c r="A309" s="156"/>
      <c r="B309" s="156"/>
      <c r="C309" s="156"/>
      <c r="D309" s="156"/>
      <c r="E309" s="156"/>
      <c r="F309" s="156"/>
    </row>
    <row r="310" spans="1:6" ht="12.75" customHeight="1">
      <c r="A310" s="156"/>
      <c r="B310" s="156"/>
      <c r="C310" s="156"/>
      <c r="D310" s="156"/>
      <c r="E310" s="156"/>
      <c r="F310" s="156"/>
    </row>
    <row r="311" spans="1:6" ht="12.75" customHeight="1">
      <c r="A311" s="156"/>
      <c r="B311" s="156"/>
      <c r="C311" s="156"/>
      <c r="D311" s="156"/>
      <c r="E311" s="156"/>
      <c r="F311" s="156"/>
    </row>
    <row r="312" spans="1:6" ht="12.75" customHeight="1">
      <c r="A312" s="156"/>
      <c r="B312" s="156"/>
      <c r="C312" s="156"/>
      <c r="D312" s="156"/>
      <c r="E312" s="156"/>
      <c r="F312" s="156"/>
    </row>
    <row r="313" spans="1:6" ht="12.75" customHeight="1">
      <c r="A313" s="156"/>
      <c r="B313" s="156"/>
      <c r="C313" s="156"/>
      <c r="D313" s="156"/>
      <c r="E313" s="156"/>
      <c r="F313" s="156"/>
    </row>
    <row r="314" spans="1:6" ht="12.75" customHeight="1">
      <c r="A314" s="156"/>
      <c r="B314" s="156"/>
      <c r="C314" s="156"/>
      <c r="D314" s="156"/>
      <c r="E314" s="156"/>
      <c r="F314" s="156"/>
    </row>
    <row r="315" spans="1:6" ht="12.75" customHeight="1">
      <c r="A315" s="156"/>
      <c r="B315" s="156"/>
      <c r="C315" s="156"/>
      <c r="D315" s="156"/>
      <c r="E315" s="156"/>
      <c r="F315" s="156"/>
    </row>
    <row r="316" spans="1:6" ht="12.75" customHeight="1">
      <c r="A316" s="156"/>
      <c r="B316" s="156"/>
      <c r="C316" s="156"/>
      <c r="D316" s="156"/>
      <c r="E316" s="156"/>
      <c r="F316" s="156"/>
    </row>
    <row r="317" spans="1:6" ht="12.75" customHeight="1">
      <c r="A317" s="156"/>
      <c r="B317" s="156"/>
      <c r="C317" s="156"/>
      <c r="D317" s="156"/>
      <c r="E317" s="156"/>
      <c r="F317" s="156"/>
    </row>
    <row r="318" spans="1:6" ht="12.75" customHeight="1">
      <c r="A318" s="156"/>
      <c r="B318" s="156"/>
      <c r="C318" s="156"/>
      <c r="D318" s="156"/>
      <c r="E318" s="156"/>
      <c r="F318" s="156"/>
    </row>
    <row r="319" spans="1:6" ht="12.75" customHeight="1">
      <c r="A319" s="156"/>
      <c r="B319" s="156"/>
      <c r="C319" s="156"/>
      <c r="D319" s="156"/>
      <c r="E319" s="156"/>
      <c r="F319" s="156"/>
    </row>
    <row r="320" spans="1:6" ht="12.75" customHeight="1">
      <c r="A320" s="156"/>
      <c r="B320" s="156"/>
      <c r="C320" s="156"/>
      <c r="D320" s="156"/>
      <c r="E320" s="156"/>
      <c r="F320" s="156"/>
    </row>
    <row r="321" spans="1:6" ht="12.75" customHeight="1">
      <c r="A321" s="156"/>
      <c r="B321" s="156"/>
      <c r="C321" s="156"/>
      <c r="D321" s="156"/>
      <c r="E321" s="156"/>
      <c r="F321" s="156"/>
    </row>
    <row r="322" spans="1:6" ht="12.75" customHeight="1">
      <c r="A322" s="156"/>
      <c r="B322" s="156"/>
      <c r="C322" s="156"/>
      <c r="D322" s="156"/>
      <c r="E322" s="156"/>
      <c r="F322" s="156"/>
    </row>
    <row r="323" spans="1:6" ht="12.75" customHeight="1">
      <c r="A323" s="156"/>
      <c r="B323" s="156"/>
      <c r="C323" s="156"/>
      <c r="D323" s="156"/>
      <c r="E323" s="156"/>
      <c r="F323" s="156"/>
    </row>
    <row r="324" spans="1:6" ht="12.75" customHeight="1">
      <c r="A324" s="156"/>
      <c r="B324" s="156"/>
      <c r="C324" s="156"/>
      <c r="D324" s="156"/>
      <c r="E324" s="156"/>
      <c r="F324" s="156"/>
    </row>
    <row r="325" spans="1:6" ht="12.75" customHeight="1">
      <c r="A325" s="156"/>
      <c r="B325" s="156"/>
      <c r="C325" s="156"/>
      <c r="D325" s="156"/>
      <c r="E325" s="156"/>
      <c r="F325" s="156"/>
    </row>
    <row r="326" spans="1:6" ht="12.75" customHeight="1">
      <c r="A326" s="156"/>
      <c r="B326" s="156"/>
      <c r="C326" s="156"/>
      <c r="D326" s="156"/>
      <c r="E326" s="156"/>
      <c r="F326" s="156"/>
    </row>
    <row r="327" spans="1:6" ht="12.75" customHeight="1">
      <c r="A327" s="156"/>
      <c r="B327" s="156"/>
      <c r="C327" s="156"/>
      <c r="D327" s="156"/>
      <c r="E327" s="156"/>
      <c r="F327" s="156"/>
    </row>
    <row r="328" spans="1:6" ht="12.75" customHeight="1">
      <c r="A328" s="156"/>
      <c r="B328" s="156"/>
      <c r="C328" s="156"/>
      <c r="D328" s="156"/>
      <c r="E328" s="156"/>
      <c r="F328" s="156"/>
    </row>
    <row r="329" spans="1:6" ht="12.75" customHeight="1">
      <c r="A329" s="156"/>
      <c r="B329" s="156"/>
      <c r="C329" s="156"/>
      <c r="D329" s="156"/>
      <c r="E329" s="156"/>
      <c r="F329" s="156"/>
    </row>
    <row r="330" spans="1:6" ht="12.75" customHeight="1">
      <c r="A330" s="156"/>
      <c r="B330" s="156"/>
      <c r="C330" s="156"/>
      <c r="D330" s="156"/>
      <c r="E330" s="156"/>
      <c r="F330" s="156"/>
    </row>
    <row r="331" spans="1:6" ht="12.75" customHeight="1">
      <c r="A331" s="156"/>
      <c r="B331" s="156"/>
      <c r="C331" s="156"/>
      <c r="D331" s="156"/>
      <c r="E331" s="156"/>
      <c r="F331" s="156"/>
    </row>
    <row r="332" spans="1:6" ht="12.75" customHeight="1">
      <c r="A332" s="156"/>
      <c r="B332" s="156"/>
      <c r="C332" s="156"/>
      <c r="D332" s="156"/>
      <c r="E332" s="156"/>
      <c r="F332" s="156"/>
    </row>
    <row r="333" spans="1:6" ht="12.75" customHeight="1">
      <c r="A333" s="156"/>
      <c r="B333" s="156"/>
      <c r="C333" s="156"/>
      <c r="D333" s="156"/>
      <c r="E333" s="156"/>
      <c r="F333" s="156"/>
    </row>
    <row r="334" spans="1:6" ht="12.75" customHeight="1">
      <c r="A334" s="156"/>
      <c r="B334" s="156"/>
      <c r="C334" s="156"/>
      <c r="D334" s="156"/>
      <c r="E334" s="156"/>
      <c r="F334" s="156"/>
    </row>
    <row r="335" spans="1:6" ht="12.75" customHeight="1">
      <c r="A335" s="156"/>
      <c r="B335" s="156"/>
      <c r="C335" s="156"/>
      <c r="D335" s="156"/>
      <c r="E335" s="156"/>
      <c r="F335" s="156"/>
    </row>
    <row r="336" spans="1:6" ht="12.75" customHeight="1">
      <c r="A336" s="156"/>
      <c r="B336" s="156"/>
      <c r="C336" s="156"/>
      <c r="D336" s="156"/>
      <c r="E336" s="156"/>
      <c r="F336" s="156"/>
    </row>
    <row r="337" spans="1:6" ht="12.75" customHeight="1">
      <c r="A337" s="156"/>
      <c r="B337" s="156"/>
      <c r="C337" s="156"/>
      <c r="D337" s="156"/>
      <c r="E337" s="156"/>
      <c r="F337" s="156"/>
    </row>
    <row r="338" spans="1:6" ht="12.75" customHeight="1">
      <c r="A338" s="156"/>
      <c r="B338" s="156"/>
      <c r="C338" s="156"/>
      <c r="D338" s="156"/>
      <c r="E338" s="156"/>
      <c r="F338" s="156"/>
    </row>
    <row r="339" spans="1:6" ht="12.75" customHeight="1">
      <c r="A339" s="156"/>
      <c r="B339" s="156"/>
      <c r="C339" s="156"/>
      <c r="D339" s="156"/>
      <c r="E339" s="156"/>
      <c r="F339" s="156"/>
    </row>
    <row r="340" spans="1:6" ht="12.75" customHeight="1">
      <c r="A340" s="156"/>
      <c r="B340" s="156"/>
      <c r="C340" s="156"/>
      <c r="D340" s="156"/>
      <c r="E340" s="156"/>
      <c r="F340" s="156"/>
    </row>
    <row r="341" spans="1:6" ht="12.75" customHeight="1">
      <c r="A341" s="156"/>
      <c r="B341" s="156"/>
      <c r="C341" s="156"/>
      <c r="D341" s="156"/>
      <c r="E341" s="156"/>
      <c r="F341" s="156"/>
    </row>
    <row r="342" spans="1:6" ht="12.75" customHeight="1">
      <c r="A342" s="156"/>
      <c r="B342" s="156"/>
      <c r="C342" s="156"/>
      <c r="D342" s="156"/>
      <c r="E342" s="156"/>
      <c r="F342" s="156"/>
    </row>
    <row r="343" spans="1:6" ht="12.75" customHeight="1">
      <c r="A343" s="156"/>
      <c r="B343" s="156"/>
      <c r="C343" s="156"/>
      <c r="D343" s="156"/>
      <c r="E343" s="156"/>
      <c r="F343" s="156"/>
    </row>
    <row r="344" spans="1:6" ht="12.75" customHeight="1">
      <c r="A344" s="156"/>
      <c r="B344" s="156"/>
      <c r="C344" s="156"/>
      <c r="D344" s="156"/>
      <c r="E344" s="156"/>
      <c r="F344" s="156"/>
    </row>
    <row r="345" spans="1:6" ht="12.75" customHeight="1">
      <c r="A345" s="156"/>
      <c r="B345" s="156"/>
      <c r="C345" s="156"/>
      <c r="D345" s="156"/>
      <c r="E345" s="156"/>
      <c r="F345" s="156"/>
    </row>
    <row r="346" spans="1:6" ht="12.75" customHeight="1">
      <c r="A346" s="156"/>
      <c r="B346" s="156"/>
      <c r="C346" s="156"/>
      <c r="D346" s="156"/>
      <c r="E346" s="156"/>
      <c r="F346" s="156"/>
    </row>
    <row r="347" spans="1:6" ht="12.75" customHeight="1">
      <c r="A347" s="156"/>
      <c r="B347" s="156"/>
      <c r="C347" s="156"/>
      <c r="D347" s="156"/>
      <c r="E347" s="156"/>
      <c r="F347" s="156"/>
    </row>
    <row r="348" spans="1:6" ht="12.75" customHeight="1">
      <c r="A348" s="156"/>
      <c r="B348" s="156"/>
      <c r="C348" s="156"/>
      <c r="D348" s="156"/>
      <c r="E348" s="156"/>
      <c r="F348" s="156"/>
    </row>
    <row r="349" spans="1:6" ht="12.75" customHeight="1">
      <c r="A349" s="156"/>
      <c r="B349" s="156"/>
      <c r="C349" s="156"/>
      <c r="D349" s="156"/>
      <c r="E349" s="156"/>
      <c r="F349" s="156"/>
    </row>
    <row r="350" spans="1:6" ht="12.75" customHeight="1">
      <c r="A350" s="156"/>
      <c r="B350" s="156"/>
      <c r="C350" s="156"/>
      <c r="D350" s="156"/>
      <c r="E350" s="156"/>
      <c r="F350" s="156"/>
    </row>
    <row r="351" spans="1:6" ht="12.75" customHeight="1">
      <c r="A351" s="156"/>
      <c r="B351" s="156"/>
      <c r="C351" s="156"/>
      <c r="D351" s="156"/>
      <c r="E351" s="156"/>
      <c r="F351" s="156"/>
    </row>
    <row r="352" spans="1:6" ht="12.75" customHeight="1">
      <c r="A352" s="156"/>
      <c r="B352" s="156"/>
      <c r="C352" s="156"/>
      <c r="D352" s="156"/>
      <c r="E352" s="156"/>
      <c r="F352" s="156"/>
    </row>
    <row r="353" spans="1:6" ht="12.75" customHeight="1">
      <c r="A353" s="156"/>
      <c r="B353" s="156"/>
      <c r="C353" s="156"/>
      <c r="D353" s="156"/>
      <c r="E353" s="156"/>
      <c r="F353" s="156"/>
    </row>
    <row r="354" spans="1:6" ht="12.75" customHeight="1">
      <c r="A354" s="156"/>
      <c r="B354" s="156"/>
      <c r="C354" s="156"/>
      <c r="D354" s="156"/>
      <c r="E354" s="156"/>
      <c r="F354" s="156"/>
    </row>
    <row r="355" spans="1:6" ht="12.75" customHeight="1">
      <c r="A355" s="156"/>
      <c r="B355" s="156"/>
      <c r="C355" s="156"/>
      <c r="D355" s="156"/>
      <c r="E355" s="156"/>
      <c r="F355" s="156"/>
    </row>
    <row r="356" spans="1:6" ht="12.75" customHeight="1">
      <c r="A356" s="156"/>
      <c r="B356" s="156"/>
      <c r="C356" s="156"/>
      <c r="D356" s="156"/>
      <c r="E356" s="156"/>
      <c r="F356" s="156"/>
    </row>
    <row r="357" spans="1:6" ht="12.75" customHeight="1">
      <c r="A357" s="156"/>
      <c r="B357" s="156"/>
      <c r="C357" s="156"/>
      <c r="D357" s="156"/>
      <c r="E357" s="156"/>
      <c r="F357" s="156"/>
    </row>
    <row r="358" spans="1:6" ht="12.75" customHeight="1">
      <c r="A358" s="156"/>
      <c r="B358" s="156"/>
      <c r="C358" s="156"/>
      <c r="D358" s="156"/>
      <c r="E358" s="156"/>
      <c r="F358" s="156"/>
    </row>
    <row r="359" spans="1:6" ht="12.75" customHeight="1">
      <c r="A359" s="156"/>
      <c r="B359" s="156"/>
      <c r="C359" s="156"/>
      <c r="D359" s="156"/>
      <c r="E359" s="156"/>
      <c r="F359" s="156"/>
    </row>
    <row r="360" spans="1:6" ht="12.75" customHeight="1">
      <c r="A360" s="156"/>
      <c r="B360" s="156"/>
      <c r="C360" s="156"/>
      <c r="D360" s="156"/>
      <c r="E360" s="156"/>
      <c r="F360" s="156"/>
    </row>
    <row r="361" spans="1:6" ht="12.75" customHeight="1">
      <c r="A361" s="156"/>
      <c r="B361" s="156"/>
      <c r="C361" s="156"/>
      <c r="D361" s="156"/>
      <c r="E361" s="156"/>
      <c r="F361" s="156"/>
    </row>
    <row r="362" spans="1:6" ht="12.75" customHeight="1">
      <c r="A362" s="156"/>
      <c r="B362" s="156"/>
      <c r="C362" s="156"/>
      <c r="D362" s="156"/>
      <c r="E362" s="156"/>
      <c r="F362" s="156"/>
    </row>
    <row r="363" spans="1:6" ht="12.75" customHeight="1">
      <c r="A363" s="156"/>
      <c r="B363" s="156"/>
      <c r="C363" s="156"/>
      <c r="D363" s="156"/>
      <c r="E363" s="156"/>
      <c r="F363" s="156"/>
    </row>
    <row r="364" spans="1:6" ht="12.75" customHeight="1">
      <c r="A364" s="156"/>
      <c r="B364" s="156"/>
      <c r="C364" s="156"/>
      <c r="D364" s="156"/>
      <c r="E364" s="156"/>
      <c r="F364" s="156"/>
    </row>
    <row r="365" spans="1:6" ht="12.75" customHeight="1">
      <c r="A365" s="156"/>
      <c r="B365" s="156"/>
      <c r="C365" s="156"/>
      <c r="D365" s="156"/>
      <c r="E365" s="156"/>
      <c r="F365" s="156"/>
    </row>
    <row r="366" spans="1:6" ht="12.75" customHeight="1">
      <c r="A366" s="156"/>
      <c r="B366" s="156"/>
      <c r="C366" s="156"/>
      <c r="D366" s="156"/>
      <c r="E366" s="156"/>
      <c r="F366" s="156"/>
    </row>
    <row r="367" spans="1:6" ht="12.75" customHeight="1">
      <c r="A367" s="156"/>
      <c r="B367" s="156"/>
      <c r="C367" s="156"/>
      <c r="D367" s="156"/>
      <c r="E367" s="156"/>
      <c r="F367" s="156"/>
    </row>
    <row r="368" spans="1:6" ht="12.75" customHeight="1">
      <c r="A368" s="156"/>
      <c r="B368" s="156"/>
      <c r="C368" s="156"/>
      <c r="D368" s="156"/>
      <c r="E368" s="156"/>
      <c r="F368" s="156"/>
    </row>
    <row r="369" spans="1:6" ht="12.75" customHeight="1">
      <c r="A369" s="156"/>
      <c r="B369" s="156"/>
      <c r="C369" s="156"/>
      <c r="D369" s="156"/>
      <c r="E369" s="156"/>
      <c r="F369" s="156"/>
    </row>
    <row r="370" spans="1:6" ht="12.75" customHeight="1">
      <c r="A370" s="156"/>
      <c r="B370" s="156"/>
      <c r="C370" s="156"/>
      <c r="D370" s="156"/>
      <c r="E370" s="156"/>
      <c r="F370" s="156"/>
    </row>
    <row r="371" spans="1:6" ht="12.75" customHeight="1">
      <c r="A371" s="156"/>
      <c r="B371" s="156"/>
      <c r="C371" s="156"/>
      <c r="D371" s="156"/>
      <c r="E371" s="156"/>
      <c r="F371" s="156"/>
    </row>
    <row r="372" spans="1:6" ht="12.75" customHeight="1">
      <c r="A372" s="156"/>
      <c r="B372" s="156"/>
      <c r="C372" s="156"/>
      <c r="D372" s="156"/>
      <c r="E372" s="156"/>
      <c r="F372" s="156"/>
    </row>
    <row r="373" spans="1:6" ht="12.75" customHeight="1">
      <c r="A373" s="156"/>
      <c r="B373" s="156"/>
      <c r="C373" s="156"/>
      <c r="D373" s="156"/>
      <c r="E373" s="156"/>
      <c r="F373" s="156"/>
    </row>
    <row r="374" spans="1:6" ht="12.75" customHeight="1">
      <c r="A374" s="156"/>
      <c r="B374" s="156"/>
      <c r="C374" s="156"/>
      <c r="D374" s="156"/>
      <c r="E374" s="156"/>
      <c r="F374" s="156"/>
    </row>
    <row r="375" spans="1:6" ht="12.75" customHeight="1">
      <c r="A375" s="156"/>
      <c r="B375" s="156"/>
      <c r="C375" s="156"/>
      <c r="D375" s="156"/>
      <c r="E375" s="156"/>
      <c r="F375" s="156"/>
    </row>
    <row r="376" spans="1:6" ht="12.75" customHeight="1">
      <c r="A376" s="156"/>
      <c r="B376" s="156"/>
      <c r="C376" s="156"/>
      <c r="D376" s="156"/>
      <c r="E376" s="156"/>
      <c r="F376" s="156"/>
    </row>
    <row r="377" spans="1:6" ht="12.75" customHeight="1">
      <c r="A377" s="156"/>
      <c r="B377" s="156"/>
      <c r="C377" s="156"/>
      <c r="D377" s="156"/>
      <c r="E377" s="156"/>
      <c r="F377" s="156"/>
    </row>
    <row r="378" spans="1:6" ht="12.75" customHeight="1">
      <c r="A378" s="156"/>
      <c r="B378" s="156"/>
      <c r="C378" s="156"/>
      <c r="D378" s="156"/>
      <c r="E378" s="156"/>
      <c r="F378" s="156"/>
    </row>
    <row r="379" spans="1:6" ht="12.75" customHeight="1">
      <c r="A379" s="156"/>
      <c r="B379" s="156"/>
      <c r="C379" s="156"/>
      <c r="D379" s="156"/>
      <c r="E379" s="156"/>
      <c r="F379" s="156"/>
    </row>
    <row r="380" spans="1:6" ht="12.75" customHeight="1">
      <c r="A380" s="156"/>
      <c r="B380" s="156"/>
      <c r="C380" s="156"/>
      <c r="D380" s="156"/>
      <c r="E380" s="156"/>
      <c r="F380" s="156"/>
    </row>
    <row r="381" spans="1:6" ht="12.75" customHeight="1">
      <c r="A381" s="156"/>
      <c r="B381" s="156"/>
      <c r="C381" s="156"/>
      <c r="D381" s="156"/>
      <c r="E381" s="156"/>
      <c r="F381" s="156"/>
    </row>
    <row r="382" spans="1:6" ht="12.75" customHeight="1">
      <c r="A382" s="156"/>
      <c r="B382" s="156"/>
      <c r="C382" s="156"/>
      <c r="D382" s="156"/>
      <c r="E382" s="156"/>
      <c r="F382" s="156"/>
    </row>
    <row r="383" spans="1:6" ht="12.75" customHeight="1">
      <c r="A383" s="156"/>
      <c r="B383" s="156"/>
      <c r="C383" s="156"/>
      <c r="D383" s="156"/>
      <c r="E383" s="156"/>
      <c r="F383" s="156"/>
    </row>
    <row r="384" spans="1:6" ht="12.75" customHeight="1">
      <c r="A384" s="156"/>
      <c r="B384" s="156"/>
      <c r="C384" s="156"/>
      <c r="D384" s="156"/>
      <c r="E384" s="156"/>
      <c r="F384" s="156"/>
    </row>
    <row r="385" spans="1:6" ht="12.75" customHeight="1">
      <c r="A385" s="156"/>
      <c r="B385" s="156"/>
      <c r="C385" s="156"/>
      <c r="D385" s="156"/>
      <c r="E385" s="156"/>
      <c r="F385" s="156"/>
    </row>
    <row r="386" spans="1:6" ht="12.75" customHeight="1">
      <c r="A386" s="156"/>
      <c r="B386" s="156"/>
      <c r="C386" s="156"/>
      <c r="D386" s="156"/>
      <c r="E386" s="156"/>
      <c r="F386" s="156"/>
    </row>
    <row r="387" spans="1:6" ht="12.75" customHeight="1">
      <c r="A387" s="156"/>
      <c r="B387" s="156"/>
      <c r="C387" s="156"/>
      <c r="D387" s="156"/>
      <c r="E387" s="156"/>
      <c r="F387" s="156"/>
    </row>
    <row r="388" spans="1:6" ht="12.75" customHeight="1">
      <c r="A388" s="156"/>
      <c r="B388" s="156"/>
      <c r="C388" s="156"/>
      <c r="D388" s="156"/>
      <c r="E388" s="156"/>
      <c r="F388" s="156"/>
    </row>
    <row r="389" spans="1:6" ht="12.75" customHeight="1">
      <c r="A389" s="156"/>
      <c r="B389" s="156"/>
      <c r="C389" s="156"/>
      <c r="D389" s="156"/>
      <c r="E389" s="156"/>
      <c r="F389" s="156"/>
    </row>
    <row r="390" spans="1:6" ht="12.75" customHeight="1">
      <c r="A390" s="156"/>
      <c r="B390" s="156"/>
      <c r="C390" s="156"/>
      <c r="D390" s="156"/>
      <c r="E390" s="156"/>
      <c r="F390" s="156"/>
    </row>
    <row r="391" spans="1:6" ht="12.75" customHeight="1">
      <c r="A391" s="156"/>
      <c r="B391" s="156"/>
      <c r="C391" s="156"/>
      <c r="D391" s="156"/>
      <c r="E391" s="156"/>
      <c r="F391" s="156"/>
    </row>
    <row r="392" spans="1:6" ht="12.75" customHeight="1">
      <c r="A392" s="156"/>
      <c r="B392" s="156"/>
      <c r="C392" s="156"/>
      <c r="D392" s="156"/>
      <c r="E392" s="156"/>
      <c r="F392" s="156"/>
    </row>
    <row r="393" spans="1:6" ht="12.75" customHeight="1">
      <c r="A393" s="156"/>
      <c r="B393" s="156"/>
      <c r="C393" s="156"/>
      <c r="D393" s="156"/>
      <c r="E393" s="156"/>
      <c r="F393" s="156"/>
    </row>
    <row r="394" spans="1:6" ht="12.75" customHeight="1">
      <c r="A394" s="156"/>
      <c r="B394" s="156"/>
      <c r="C394" s="156"/>
      <c r="D394" s="156"/>
      <c r="E394" s="156"/>
      <c r="F394" s="156"/>
    </row>
    <row r="395" spans="1:6" ht="12.75" customHeight="1">
      <c r="A395" s="156"/>
      <c r="B395" s="156"/>
      <c r="C395" s="156"/>
      <c r="D395" s="156"/>
      <c r="E395" s="156"/>
      <c r="F395" s="156"/>
    </row>
    <row r="396" spans="1:6" ht="12.75" customHeight="1">
      <c r="A396" s="156"/>
      <c r="B396" s="156"/>
      <c r="C396" s="156"/>
      <c r="D396" s="156"/>
      <c r="E396" s="156"/>
      <c r="F396" s="156"/>
    </row>
    <row r="397" spans="1:6" ht="12.75" customHeight="1">
      <c r="A397" s="156"/>
      <c r="B397" s="156"/>
      <c r="C397" s="156"/>
      <c r="D397" s="156"/>
      <c r="E397" s="156"/>
      <c r="F397" s="156"/>
    </row>
    <row r="398" spans="1:6" ht="12.75" customHeight="1">
      <c r="A398" s="156"/>
      <c r="B398" s="156"/>
      <c r="C398" s="156"/>
      <c r="D398" s="156"/>
      <c r="E398" s="156"/>
      <c r="F398" s="156"/>
    </row>
    <row r="399" spans="1:6" ht="12.75" customHeight="1">
      <c r="A399" s="156"/>
      <c r="B399" s="156"/>
      <c r="C399" s="156"/>
      <c r="D399" s="156"/>
      <c r="E399" s="156"/>
      <c r="F399" s="156"/>
    </row>
    <row r="400" spans="1:6" ht="12.75" customHeight="1">
      <c r="A400" s="156"/>
      <c r="B400" s="156"/>
      <c r="C400" s="156"/>
      <c r="D400" s="156"/>
      <c r="E400" s="156"/>
      <c r="F400" s="156"/>
    </row>
    <row r="401" spans="1:6" ht="12.75" customHeight="1">
      <c r="A401" s="156"/>
      <c r="B401" s="156"/>
      <c r="C401" s="156"/>
      <c r="D401" s="156"/>
      <c r="E401" s="156"/>
      <c r="F401" s="156"/>
    </row>
    <row r="402" spans="1:6" ht="12.75" customHeight="1">
      <c r="A402" s="156"/>
      <c r="B402" s="156"/>
      <c r="C402" s="156"/>
      <c r="D402" s="156"/>
      <c r="E402" s="156"/>
      <c r="F402" s="156"/>
    </row>
    <row r="403" spans="1:6" ht="12.75" customHeight="1">
      <c r="A403" s="156"/>
      <c r="B403" s="156"/>
      <c r="C403" s="156"/>
      <c r="D403" s="156"/>
      <c r="E403" s="156"/>
      <c r="F403" s="156"/>
    </row>
    <row r="404" spans="1:6" ht="12.75" customHeight="1">
      <c r="A404" s="156"/>
      <c r="B404" s="156"/>
      <c r="C404" s="156"/>
      <c r="D404" s="156"/>
      <c r="E404" s="156"/>
      <c r="F404" s="156"/>
    </row>
    <row r="405" spans="1:6" ht="12.75" customHeight="1">
      <c r="A405" s="156"/>
      <c r="B405" s="156"/>
      <c r="C405" s="156"/>
      <c r="D405" s="156"/>
      <c r="E405" s="156"/>
      <c r="F405" s="156"/>
    </row>
    <row r="406" spans="1:6" ht="12.75" customHeight="1">
      <c r="A406" s="156"/>
      <c r="B406" s="156"/>
      <c r="C406" s="156"/>
      <c r="D406" s="156"/>
      <c r="E406" s="156"/>
      <c r="F406" s="156"/>
    </row>
    <row r="407" spans="1:6" ht="12.75" customHeight="1">
      <c r="A407" s="156"/>
      <c r="B407" s="156"/>
      <c r="C407" s="156"/>
      <c r="D407" s="156"/>
      <c r="E407" s="156"/>
      <c r="F407" s="156"/>
    </row>
    <row r="408" spans="1:6" ht="12.75" customHeight="1">
      <c r="A408" s="156"/>
      <c r="B408" s="156"/>
      <c r="C408" s="156"/>
      <c r="D408" s="156"/>
      <c r="E408" s="156"/>
      <c r="F408" s="156"/>
    </row>
    <row r="409" spans="1:6" ht="12.75" customHeight="1">
      <c r="A409" s="156"/>
      <c r="B409" s="156"/>
      <c r="C409" s="156"/>
      <c r="D409" s="156"/>
      <c r="E409" s="156"/>
      <c r="F409" s="156"/>
    </row>
    <row r="410" spans="1:6" ht="12.75" customHeight="1">
      <c r="A410" s="156"/>
      <c r="B410" s="156"/>
      <c r="C410" s="156"/>
      <c r="D410" s="156"/>
      <c r="E410" s="156"/>
      <c r="F410" s="156"/>
    </row>
    <row r="411" spans="1:6" ht="12.75" customHeight="1">
      <c r="A411" s="156"/>
      <c r="B411" s="156"/>
      <c r="C411" s="156"/>
      <c r="D411" s="156"/>
      <c r="E411" s="156"/>
      <c r="F411" s="156"/>
    </row>
    <row r="412" spans="1:6" ht="12.75" customHeight="1">
      <c r="A412" s="156"/>
      <c r="B412" s="156"/>
      <c r="C412" s="156"/>
      <c r="D412" s="156"/>
      <c r="E412" s="156"/>
      <c r="F412" s="156"/>
    </row>
    <row r="413" spans="1:6" ht="12.75" customHeight="1">
      <c r="A413" s="156"/>
      <c r="B413" s="156"/>
      <c r="C413" s="156"/>
      <c r="D413" s="156"/>
      <c r="E413" s="156"/>
      <c r="F413" s="156"/>
    </row>
    <row r="414" spans="1:6" ht="12.75" customHeight="1">
      <c r="A414" s="156"/>
      <c r="B414" s="156"/>
      <c r="C414" s="156"/>
      <c r="D414" s="156"/>
      <c r="E414" s="156"/>
      <c r="F414" s="156"/>
    </row>
    <row r="415" spans="1:6" ht="12.75" customHeight="1">
      <c r="A415" s="156"/>
      <c r="B415" s="156"/>
      <c r="C415" s="156"/>
      <c r="D415" s="156"/>
      <c r="E415" s="156"/>
      <c r="F415" s="156"/>
    </row>
    <row r="416" spans="1:6" ht="12.75" customHeight="1">
      <c r="A416" s="156"/>
      <c r="B416" s="156"/>
      <c r="C416" s="156"/>
      <c r="D416" s="156"/>
      <c r="E416" s="156"/>
      <c r="F416" s="156"/>
    </row>
    <row r="417" spans="1:6" ht="12.75" customHeight="1">
      <c r="A417" s="156"/>
      <c r="B417" s="156"/>
      <c r="C417" s="156"/>
      <c r="D417" s="156"/>
      <c r="E417" s="156"/>
      <c r="F417" s="156"/>
    </row>
    <row r="418" spans="1:6" ht="12.75" customHeight="1">
      <c r="A418" s="156"/>
      <c r="B418" s="156"/>
      <c r="C418" s="156"/>
      <c r="D418" s="156"/>
      <c r="E418" s="156"/>
      <c r="F418" s="156"/>
    </row>
    <row r="419" spans="1:6" ht="12.75" customHeight="1">
      <c r="A419" s="156"/>
      <c r="B419" s="156"/>
      <c r="C419" s="156"/>
      <c r="D419" s="156"/>
      <c r="E419" s="156"/>
      <c r="F419" s="156"/>
    </row>
    <row r="420" spans="1:6" ht="12.75" customHeight="1">
      <c r="A420" s="156"/>
      <c r="B420" s="156"/>
      <c r="C420" s="156"/>
      <c r="D420" s="156"/>
      <c r="E420" s="156"/>
      <c r="F420" s="156"/>
    </row>
    <row r="421" spans="1:6" ht="12.75" customHeight="1">
      <c r="A421" s="156"/>
      <c r="B421" s="156"/>
      <c r="C421" s="156"/>
      <c r="D421" s="156"/>
      <c r="E421" s="156"/>
      <c r="F421" s="156"/>
    </row>
    <row r="422" spans="1:6" ht="12.75" customHeight="1">
      <c r="A422" s="156"/>
      <c r="B422" s="156"/>
      <c r="C422" s="156"/>
      <c r="D422" s="156"/>
      <c r="E422" s="156"/>
      <c r="F422" s="156"/>
    </row>
    <row r="423" spans="1:6" ht="12.75" customHeight="1">
      <c r="A423" s="156"/>
      <c r="B423" s="156"/>
      <c r="C423" s="156"/>
      <c r="D423" s="156"/>
      <c r="E423" s="156"/>
      <c r="F423" s="156"/>
    </row>
    <row r="424" spans="1:6" ht="12.75" customHeight="1">
      <c r="A424" s="156"/>
      <c r="B424" s="156"/>
      <c r="C424" s="156"/>
      <c r="D424" s="156"/>
      <c r="E424" s="156"/>
      <c r="F424" s="156"/>
    </row>
    <row r="425" spans="1:6" ht="12.75" customHeight="1">
      <c r="A425" s="156"/>
      <c r="B425" s="156"/>
      <c r="C425" s="156"/>
      <c r="D425" s="156"/>
      <c r="E425" s="156"/>
      <c r="F425" s="156"/>
    </row>
    <row r="426" spans="1:6" ht="12.75" customHeight="1">
      <c r="A426" s="156"/>
      <c r="B426" s="156"/>
      <c r="C426" s="156"/>
      <c r="D426" s="156"/>
      <c r="E426" s="156"/>
      <c r="F426" s="156"/>
    </row>
    <row r="427" spans="1:6" ht="12.75" customHeight="1">
      <c r="A427" s="156"/>
      <c r="B427" s="156"/>
      <c r="C427" s="156"/>
      <c r="D427" s="156"/>
      <c r="E427" s="156"/>
      <c r="F427" s="156"/>
    </row>
    <row r="428" spans="1:6" ht="12.75" customHeight="1">
      <c r="A428" s="156"/>
      <c r="B428" s="156"/>
      <c r="C428" s="156"/>
      <c r="D428" s="156"/>
      <c r="E428" s="156"/>
      <c r="F428" s="156"/>
    </row>
    <row r="429" spans="1:6" ht="12.75" customHeight="1">
      <c r="A429" s="156"/>
      <c r="B429" s="156"/>
      <c r="C429" s="156"/>
      <c r="D429" s="156"/>
      <c r="E429" s="156"/>
      <c r="F429" s="156"/>
    </row>
    <row r="430" spans="1:6" ht="12.75" customHeight="1">
      <c r="A430" s="156"/>
      <c r="B430" s="156"/>
      <c r="C430" s="156"/>
      <c r="D430" s="156"/>
      <c r="E430" s="156"/>
      <c r="F430" s="156"/>
    </row>
    <row r="431" spans="1:6" ht="12.75" customHeight="1">
      <c r="A431" s="156"/>
      <c r="B431" s="156"/>
      <c r="C431" s="156"/>
      <c r="D431" s="156"/>
      <c r="E431" s="156"/>
      <c r="F431" s="156"/>
    </row>
    <row r="432" spans="1:6" ht="12.75" customHeight="1">
      <c r="A432" s="156"/>
      <c r="B432" s="156"/>
      <c r="C432" s="156"/>
      <c r="D432" s="156"/>
      <c r="E432" s="156"/>
      <c r="F432" s="156"/>
    </row>
    <row r="433" spans="1:6" ht="12.75" customHeight="1">
      <c r="A433" s="156"/>
      <c r="B433" s="156"/>
      <c r="C433" s="156"/>
      <c r="D433" s="156"/>
      <c r="E433" s="156"/>
      <c r="F433" s="156"/>
    </row>
    <row r="434" spans="1:6" ht="12.75" customHeight="1">
      <c r="A434" s="156"/>
      <c r="B434" s="156"/>
      <c r="C434" s="156"/>
      <c r="D434" s="156"/>
      <c r="E434" s="156"/>
      <c r="F434" s="156"/>
    </row>
    <row r="435" spans="1:6" ht="12.75" customHeight="1">
      <c r="A435" s="156"/>
      <c r="B435" s="156"/>
      <c r="C435" s="156"/>
      <c r="D435" s="156"/>
      <c r="E435" s="156"/>
      <c r="F435" s="156"/>
    </row>
    <row r="436" spans="1:6" ht="12.75" customHeight="1">
      <c r="A436" s="156"/>
      <c r="B436" s="156"/>
      <c r="C436" s="156"/>
      <c r="D436" s="156"/>
      <c r="E436" s="156"/>
      <c r="F436" s="156"/>
    </row>
    <row r="437" spans="1:6" ht="12.75" customHeight="1">
      <c r="A437" s="156"/>
      <c r="B437" s="156"/>
      <c r="C437" s="156"/>
      <c r="D437" s="156"/>
      <c r="E437" s="156"/>
      <c r="F437" s="156"/>
    </row>
    <row r="438" spans="1:6" ht="12.75" customHeight="1">
      <c r="A438" s="156"/>
      <c r="B438" s="156"/>
      <c r="C438" s="156"/>
      <c r="D438" s="156"/>
      <c r="E438" s="156"/>
      <c r="F438" s="156"/>
    </row>
    <row r="439" spans="1:6" ht="12.75" customHeight="1">
      <c r="A439" s="156"/>
      <c r="B439" s="156"/>
      <c r="C439" s="156"/>
      <c r="D439" s="156"/>
      <c r="E439" s="156"/>
      <c r="F439" s="156"/>
    </row>
    <row r="440" spans="1:6" ht="12.75" customHeight="1">
      <c r="A440" s="156"/>
      <c r="B440" s="156"/>
      <c r="C440" s="156"/>
      <c r="D440" s="156"/>
      <c r="E440" s="156"/>
      <c r="F440" s="156"/>
    </row>
    <row r="441" spans="1:6" ht="12.75" customHeight="1">
      <c r="A441" s="156"/>
      <c r="B441" s="156"/>
      <c r="C441" s="156"/>
      <c r="D441" s="156"/>
      <c r="E441" s="156"/>
      <c r="F441" s="156"/>
    </row>
    <row r="442" spans="1:6" ht="12.75" customHeight="1">
      <c r="A442" s="156"/>
      <c r="B442" s="156"/>
      <c r="C442" s="156"/>
      <c r="D442" s="156"/>
      <c r="E442" s="156"/>
      <c r="F442" s="156"/>
    </row>
    <row r="443" spans="1:6" ht="12.75" customHeight="1">
      <c r="A443" s="156"/>
      <c r="B443" s="156"/>
      <c r="C443" s="156"/>
      <c r="D443" s="156"/>
      <c r="E443" s="156"/>
      <c r="F443" s="156"/>
    </row>
    <row r="444" spans="1:6" ht="12.75" customHeight="1">
      <c r="A444" s="156"/>
      <c r="B444" s="156"/>
      <c r="C444" s="156"/>
      <c r="D444" s="156"/>
      <c r="E444" s="156"/>
      <c r="F444" s="156"/>
    </row>
    <row r="445" spans="1:6" ht="12.75" customHeight="1">
      <c r="A445" s="156"/>
      <c r="B445" s="156"/>
      <c r="C445" s="156"/>
      <c r="D445" s="156"/>
      <c r="E445" s="156"/>
      <c r="F445" s="156"/>
    </row>
    <row r="446" spans="1:6" ht="12.75" customHeight="1">
      <c r="A446" s="156"/>
      <c r="B446" s="156"/>
      <c r="C446" s="156"/>
      <c r="D446" s="156"/>
      <c r="E446" s="156"/>
      <c r="F446" s="156"/>
    </row>
    <row r="447" spans="1:6" ht="12.75" customHeight="1">
      <c r="A447" s="156"/>
      <c r="B447" s="156"/>
      <c r="C447" s="156"/>
      <c r="D447" s="156"/>
      <c r="E447" s="156"/>
      <c r="F447" s="156"/>
    </row>
    <row r="448" spans="1:6" ht="12.75" customHeight="1">
      <c r="A448" s="156"/>
      <c r="B448" s="156"/>
      <c r="C448" s="156"/>
      <c r="D448" s="156"/>
      <c r="E448" s="156"/>
      <c r="F448" s="156"/>
    </row>
    <row r="449" spans="1:6" ht="12.75" customHeight="1">
      <c r="A449" s="156"/>
      <c r="B449" s="156"/>
      <c r="C449" s="156"/>
      <c r="D449" s="156"/>
      <c r="E449" s="156"/>
      <c r="F449" s="156"/>
    </row>
    <row r="450" spans="1:6" ht="12.75" customHeight="1">
      <c r="A450" s="156"/>
      <c r="B450" s="156"/>
      <c r="C450" s="156"/>
      <c r="D450" s="156"/>
      <c r="E450" s="156"/>
      <c r="F450" s="156"/>
    </row>
    <row r="451" spans="1:6" ht="12.75" customHeight="1">
      <c r="A451" s="156"/>
      <c r="B451" s="156"/>
      <c r="C451" s="156"/>
      <c r="D451" s="156"/>
      <c r="E451" s="156"/>
      <c r="F451" s="156"/>
    </row>
    <row r="452" spans="1:6" ht="12.75" customHeight="1">
      <c r="A452" s="156"/>
      <c r="B452" s="156"/>
      <c r="C452" s="156"/>
      <c r="D452" s="156"/>
      <c r="E452" s="156"/>
      <c r="F452" s="156"/>
    </row>
    <row r="453" spans="1:6" ht="12.75" customHeight="1">
      <c r="A453" s="156"/>
      <c r="B453" s="156"/>
      <c r="C453" s="156"/>
      <c r="D453" s="156"/>
      <c r="E453" s="156"/>
      <c r="F453" s="156"/>
    </row>
    <row r="454" spans="1:6" ht="12.75" customHeight="1">
      <c r="A454" s="156"/>
      <c r="B454" s="156"/>
      <c r="C454" s="156"/>
      <c r="D454" s="156"/>
      <c r="E454" s="156"/>
      <c r="F454" s="156"/>
    </row>
    <row r="455" spans="1:6" ht="12.75" customHeight="1">
      <c r="A455" s="156"/>
      <c r="B455" s="156"/>
      <c r="C455" s="156"/>
      <c r="D455" s="156"/>
      <c r="E455" s="156"/>
      <c r="F455" s="156"/>
    </row>
    <row r="456" spans="1:6" ht="12.75" customHeight="1">
      <c r="A456" s="156"/>
      <c r="B456" s="156"/>
      <c r="C456" s="156"/>
      <c r="D456" s="156"/>
      <c r="E456" s="156"/>
      <c r="F456" s="156"/>
    </row>
    <row r="457" spans="1:6" ht="12.75" customHeight="1">
      <c r="A457" s="156"/>
      <c r="B457" s="156"/>
      <c r="C457" s="156"/>
      <c r="D457" s="156"/>
      <c r="E457" s="156"/>
      <c r="F457" s="156"/>
    </row>
    <row r="458" spans="1:6" ht="12.75" customHeight="1">
      <c r="A458" s="156"/>
      <c r="B458" s="156"/>
      <c r="C458" s="156"/>
      <c r="D458" s="156"/>
      <c r="E458" s="156"/>
      <c r="F458" s="156"/>
    </row>
    <row r="459" spans="1:6" ht="12.75" customHeight="1">
      <c r="A459" s="156"/>
      <c r="B459" s="156"/>
      <c r="C459" s="156"/>
      <c r="D459" s="156"/>
      <c r="E459" s="156"/>
      <c r="F459" s="156"/>
    </row>
    <row r="460" spans="1:6" ht="12.75" customHeight="1">
      <c r="A460" s="156"/>
      <c r="B460" s="156"/>
      <c r="C460" s="156"/>
      <c r="D460" s="156"/>
      <c r="E460" s="156"/>
      <c r="F460" s="156"/>
    </row>
    <row r="461" spans="1:6" ht="12.75" customHeight="1">
      <c r="A461" s="156"/>
      <c r="B461" s="156"/>
      <c r="C461" s="156"/>
      <c r="D461" s="156"/>
      <c r="E461" s="156"/>
      <c r="F461" s="156"/>
    </row>
    <row r="462" spans="1:6" ht="12.75" customHeight="1">
      <c r="A462" s="156"/>
      <c r="B462" s="156"/>
      <c r="C462" s="156"/>
      <c r="D462" s="156"/>
      <c r="E462" s="156"/>
      <c r="F462" s="156"/>
    </row>
    <row r="463" spans="1:6" ht="12.75" customHeight="1">
      <c r="A463" s="156"/>
      <c r="B463" s="156"/>
      <c r="C463" s="156"/>
      <c r="D463" s="156"/>
      <c r="E463" s="156"/>
      <c r="F463" s="156"/>
    </row>
    <row r="464" spans="1:6" ht="12.75" customHeight="1">
      <c r="A464" s="156"/>
      <c r="B464" s="156"/>
      <c r="C464" s="156"/>
      <c r="D464" s="156"/>
      <c r="E464" s="156"/>
      <c r="F464" s="156"/>
    </row>
    <row r="465" spans="1:6" ht="12.75" customHeight="1">
      <c r="A465" s="156"/>
      <c r="B465" s="156"/>
      <c r="C465" s="156"/>
      <c r="D465" s="156"/>
      <c r="E465" s="156"/>
      <c r="F465" s="156"/>
    </row>
    <row r="466" spans="1:6" ht="12.75" customHeight="1">
      <c r="A466" s="156"/>
      <c r="B466" s="156"/>
      <c r="C466" s="156"/>
      <c r="D466" s="156"/>
      <c r="E466" s="156"/>
      <c r="F466" s="156"/>
    </row>
    <row r="467" spans="1:6" ht="12.75" customHeight="1">
      <c r="A467" s="156"/>
      <c r="B467" s="156"/>
      <c r="C467" s="156"/>
      <c r="D467" s="156"/>
      <c r="E467" s="156"/>
      <c r="F467" s="156"/>
    </row>
    <row r="468" spans="1:6" ht="12.75" customHeight="1">
      <c r="A468" s="156"/>
      <c r="B468" s="156"/>
      <c r="C468" s="156"/>
      <c r="D468" s="156"/>
      <c r="E468" s="156"/>
      <c r="F468" s="156"/>
    </row>
    <row r="469" spans="1:6" ht="12.75" customHeight="1">
      <c r="A469" s="156"/>
      <c r="B469" s="156"/>
      <c r="C469" s="156"/>
      <c r="D469" s="156"/>
      <c r="E469" s="156"/>
      <c r="F469" s="156"/>
    </row>
    <row r="470" spans="1:6" ht="12.75" customHeight="1">
      <c r="A470" s="156"/>
      <c r="B470" s="156"/>
      <c r="C470" s="156"/>
      <c r="D470" s="156"/>
      <c r="E470" s="156"/>
      <c r="F470" s="156"/>
    </row>
    <row r="471" spans="1:6" ht="12.75" customHeight="1">
      <c r="A471" s="156"/>
      <c r="B471" s="156"/>
      <c r="C471" s="156"/>
      <c r="D471" s="156"/>
      <c r="E471" s="156"/>
      <c r="F471" s="156"/>
    </row>
    <row r="472" spans="1:6" ht="12.75" customHeight="1">
      <c r="A472" s="156"/>
      <c r="B472" s="156"/>
      <c r="C472" s="156"/>
      <c r="D472" s="156"/>
      <c r="E472" s="156"/>
      <c r="F472" s="156"/>
    </row>
    <row r="473" spans="1:6" ht="12.75" customHeight="1">
      <c r="A473" s="156"/>
      <c r="B473" s="156"/>
      <c r="C473" s="156"/>
      <c r="D473" s="156"/>
      <c r="E473" s="156"/>
      <c r="F473" s="156"/>
    </row>
    <row r="474" spans="1:6" ht="12.75" customHeight="1">
      <c r="A474" s="156"/>
      <c r="B474" s="156"/>
      <c r="C474" s="156"/>
      <c r="D474" s="156"/>
      <c r="E474" s="156"/>
      <c r="F474" s="156"/>
    </row>
    <row r="475" spans="1:6" ht="12.75" customHeight="1">
      <c r="A475" s="156"/>
      <c r="B475" s="156"/>
      <c r="C475" s="156"/>
      <c r="D475" s="156"/>
      <c r="E475" s="156"/>
      <c r="F475" s="156"/>
    </row>
    <row r="476" spans="1:6" ht="12.75" customHeight="1">
      <c r="A476" s="156"/>
      <c r="B476" s="156"/>
      <c r="C476" s="156"/>
      <c r="D476" s="156"/>
      <c r="E476" s="156"/>
      <c r="F476" s="156"/>
    </row>
    <row r="477" spans="1:6" ht="12.75" customHeight="1">
      <c r="A477" s="156"/>
      <c r="B477" s="156"/>
      <c r="C477" s="156"/>
      <c r="D477" s="156"/>
      <c r="E477" s="156"/>
      <c r="F477" s="156"/>
    </row>
    <row r="478" spans="1:6" ht="12.75" customHeight="1">
      <c r="A478" s="156"/>
      <c r="B478" s="156"/>
      <c r="C478" s="156"/>
      <c r="D478" s="156"/>
      <c r="E478" s="156"/>
      <c r="F478" s="156"/>
    </row>
    <row r="479" spans="1:6" ht="12.75" customHeight="1">
      <c r="A479" s="156"/>
      <c r="B479" s="156"/>
      <c r="C479" s="156"/>
      <c r="D479" s="156"/>
      <c r="E479" s="156"/>
      <c r="F479" s="156"/>
    </row>
    <row r="480" spans="1:6" ht="12.75" customHeight="1">
      <c r="A480" s="156"/>
      <c r="B480" s="156"/>
      <c r="C480" s="156"/>
      <c r="D480" s="156"/>
      <c r="E480" s="156"/>
      <c r="F480" s="156"/>
    </row>
    <row r="481" spans="1:6" ht="12.75" customHeight="1">
      <c r="A481" s="156"/>
      <c r="B481" s="156"/>
      <c r="C481" s="156"/>
      <c r="D481" s="156"/>
      <c r="E481" s="156"/>
      <c r="F481" s="156"/>
    </row>
    <row r="482" spans="1:6" ht="12.75" customHeight="1">
      <c r="A482" s="156"/>
      <c r="B482" s="156"/>
      <c r="C482" s="156"/>
      <c r="D482" s="156"/>
      <c r="E482" s="156"/>
      <c r="F482" s="156"/>
    </row>
    <row r="483" spans="1:6" ht="12.75" customHeight="1">
      <c r="A483" s="156"/>
      <c r="B483" s="156"/>
      <c r="C483" s="156"/>
      <c r="D483" s="156"/>
      <c r="E483" s="156"/>
      <c r="F483" s="156"/>
    </row>
    <row r="484" spans="1:6" ht="12.75" customHeight="1">
      <c r="A484" s="156"/>
      <c r="B484" s="156"/>
      <c r="C484" s="156"/>
      <c r="D484" s="156"/>
      <c r="E484" s="156"/>
      <c r="F484" s="156"/>
    </row>
    <row r="485" spans="1:6" ht="12.75" customHeight="1">
      <c r="A485" s="156"/>
      <c r="B485" s="156"/>
      <c r="C485" s="156"/>
      <c r="D485" s="156"/>
      <c r="E485" s="156"/>
      <c r="F485" s="156"/>
    </row>
    <row r="486" spans="1:6" ht="12.75" customHeight="1">
      <c r="A486" s="156"/>
      <c r="B486" s="156"/>
      <c r="C486" s="156"/>
      <c r="D486" s="156"/>
      <c r="E486" s="156"/>
      <c r="F486" s="156"/>
    </row>
    <row r="487" spans="1:6" ht="12.75" customHeight="1">
      <c r="A487" s="156"/>
      <c r="B487" s="156"/>
      <c r="C487" s="156"/>
      <c r="D487" s="156"/>
      <c r="E487" s="156"/>
      <c r="F487" s="156"/>
    </row>
    <row r="488" spans="1:6" ht="12.75" customHeight="1">
      <c r="A488" s="156"/>
      <c r="B488" s="156"/>
      <c r="C488" s="156"/>
      <c r="D488" s="156"/>
      <c r="E488" s="156"/>
      <c r="F488" s="156"/>
    </row>
    <row r="489" spans="1:6" ht="12.75" customHeight="1">
      <c r="A489" s="156"/>
      <c r="B489" s="156"/>
      <c r="C489" s="156"/>
      <c r="D489" s="156"/>
      <c r="E489" s="156"/>
      <c r="F489" s="156"/>
    </row>
    <row r="490" spans="1:6" ht="12.75" customHeight="1">
      <c r="A490" s="156"/>
      <c r="B490" s="156"/>
      <c r="C490" s="156"/>
      <c r="D490" s="156"/>
      <c r="E490" s="156"/>
      <c r="F490" s="156"/>
    </row>
    <row r="491" spans="1:6" ht="12.75" customHeight="1">
      <c r="A491" s="156"/>
      <c r="B491" s="156"/>
      <c r="C491" s="156"/>
      <c r="D491" s="156"/>
      <c r="E491" s="156"/>
      <c r="F491" s="156"/>
    </row>
    <row r="492" spans="1:6" ht="12.75" customHeight="1">
      <c r="A492" s="156"/>
      <c r="B492" s="156"/>
      <c r="C492" s="156"/>
      <c r="D492" s="156"/>
      <c r="E492" s="156"/>
      <c r="F492" s="156"/>
    </row>
    <row r="493" spans="1:6" ht="12.75" customHeight="1">
      <c r="A493" s="156"/>
      <c r="B493" s="156"/>
      <c r="C493" s="156"/>
      <c r="D493" s="156"/>
      <c r="E493" s="156"/>
      <c r="F493" s="156"/>
    </row>
    <row r="494" spans="1:6" ht="12.75" customHeight="1">
      <c r="A494" s="156"/>
      <c r="B494" s="156"/>
      <c r="C494" s="156"/>
      <c r="D494" s="156"/>
      <c r="E494" s="156"/>
      <c r="F494" s="156"/>
    </row>
    <row r="495" spans="1:6" ht="12.75" customHeight="1">
      <c r="A495" s="156"/>
      <c r="B495" s="156"/>
      <c r="C495" s="156"/>
      <c r="D495" s="156"/>
      <c r="E495" s="156"/>
      <c r="F495" s="156"/>
    </row>
    <row r="496" spans="1:6" ht="12.75" customHeight="1">
      <c r="A496" s="156"/>
      <c r="B496" s="156"/>
      <c r="C496" s="156"/>
      <c r="D496" s="156"/>
      <c r="E496" s="156"/>
      <c r="F496" s="156"/>
    </row>
    <row r="497" spans="1:6" ht="12.75" customHeight="1">
      <c r="A497" s="156"/>
      <c r="B497" s="156"/>
      <c r="C497" s="156"/>
      <c r="D497" s="156"/>
      <c r="E497" s="156"/>
      <c r="F497" s="156"/>
    </row>
    <row r="498" spans="1:6" ht="12.75" customHeight="1">
      <c r="A498" s="156"/>
      <c r="B498" s="156"/>
      <c r="C498" s="156"/>
      <c r="D498" s="156"/>
      <c r="E498" s="156"/>
      <c r="F498" s="156"/>
    </row>
    <row r="499" spans="1:6" ht="12.75" customHeight="1">
      <c r="A499" s="156"/>
      <c r="B499" s="156"/>
      <c r="C499" s="156"/>
      <c r="D499" s="156"/>
      <c r="E499" s="156"/>
      <c r="F499" s="156"/>
    </row>
    <row r="500" spans="1:6" ht="12.75" customHeight="1">
      <c r="A500" s="156"/>
      <c r="B500" s="156"/>
      <c r="C500" s="156"/>
      <c r="D500" s="156"/>
      <c r="E500" s="156"/>
      <c r="F500" s="156"/>
    </row>
    <row r="501" spans="1:6" ht="12.75" customHeight="1">
      <c r="A501" s="156"/>
      <c r="B501" s="156"/>
      <c r="C501" s="156"/>
      <c r="D501" s="156"/>
      <c r="E501" s="156"/>
      <c r="F501" s="156"/>
    </row>
    <row r="502" spans="1:6" ht="12.75" customHeight="1">
      <c r="A502" s="156"/>
      <c r="B502" s="156"/>
      <c r="C502" s="156"/>
      <c r="D502" s="156"/>
      <c r="E502" s="156"/>
      <c r="F502" s="156"/>
    </row>
    <row r="503" spans="1:6" ht="12.75" customHeight="1">
      <c r="A503" s="156"/>
      <c r="B503" s="156"/>
      <c r="C503" s="156"/>
      <c r="D503" s="156"/>
      <c r="E503" s="156"/>
      <c r="F503" s="156"/>
    </row>
    <row r="504" spans="1:6" ht="12.75" customHeight="1">
      <c r="A504" s="156"/>
      <c r="B504" s="156"/>
      <c r="C504" s="156"/>
      <c r="D504" s="156"/>
      <c r="E504" s="156"/>
      <c r="F504" s="156"/>
    </row>
    <row r="505" spans="1:6" ht="12.75" customHeight="1">
      <c r="A505" s="156"/>
      <c r="B505" s="156"/>
      <c r="C505" s="156"/>
      <c r="D505" s="156"/>
      <c r="E505" s="156"/>
      <c r="F505" s="156"/>
    </row>
    <row r="506" spans="1:6" ht="12.75" customHeight="1">
      <c r="A506" s="156"/>
      <c r="B506" s="156"/>
      <c r="C506" s="156"/>
      <c r="D506" s="156"/>
      <c r="E506" s="156"/>
      <c r="F506" s="156"/>
    </row>
    <row r="507" spans="1:6" ht="12.75" customHeight="1">
      <c r="A507" s="156"/>
      <c r="B507" s="156"/>
      <c r="C507" s="156"/>
      <c r="D507" s="156"/>
      <c r="E507" s="156"/>
      <c r="F507" s="156"/>
    </row>
    <row r="508" spans="1:6" ht="12.75" customHeight="1">
      <c r="A508" s="156"/>
      <c r="B508" s="156"/>
      <c r="C508" s="156"/>
      <c r="D508" s="156"/>
      <c r="E508" s="156"/>
      <c r="F508" s="156"/>
    </row>
    <row r="509" spans="1:6" ht="12.75" customHeight="1">
      <c r="A509" s="156"/>
      <c r="B509" s="156"/>
      <c r="C509" s="156"/>
      <c r="D509" s="156"/>
      <c r="E509" s="156"/>
      <c r="F509" s="156"/>
    </row>
    <row r="510" spans="1:6" ht="12.75" customHeight="1">
      <c r="A510" s="156"/>
      <c r="B510" s="156"/>
      <c r="C510" s="156"/>
      <c r="D510" s="156"/>
      <c r="E510" s="156"/>
      <c r="F510" s="156"/>
    </row>
    <row r="511" spans="1:6" ht="12.75" customHeight="1">
      <c r="A511" s="156"/>
      <c r="B511" s="156"/>
      <c r="C511" s="156"/>
      <c r="D511" s="156"/>
      <c r="E511" s="156"/>
      <c r="F511" s="156"/>
    </row>
    <row r="512" spans="1:6" ht="12.75" customHeight="1">
      <c r="A512" s="156"/>
      <c r="B512" s="156"/>
      <c r="C512" s="156"/>
      <c r="D512" s="156"/>
      <c r="E512" s="156"/>
      <c r="F512" s="156"/>
    </row>
    <row r="513" spans="1:6" ht="12.75" customHeight="1">
      <c r="A513" s="156"/>
      <c r="B513" s="156"/>
      <c r="C513" s="156"/>
      <c r="D513" s="156"/>
      <c r="E513" s="156"/>
      <c r="F513" s="156"/>
    </row>
    <row r="514" spans="1:6" ht="12.75" customHeight="1">
      <c r="A514" s="156"/>
      <c r="B514" s="156"/>
      <c r="C514" s="156"/>
      <c r="D514" s="156"/>
      <c r="E514" s="156"/>
      <c r="F514" s="156"/>
    </row>
    <row r="515" spans="1:6" ht="12.75" customHeight="1">
      <c r="A515" s="156"/>
      <c r="B515" s="156"/>
      <c r="C515" s="156"/>
      <c r="D515" s="156"/>
      <c r="E515" s="156"/>
      <c r="F515" s="156"/>
    </row>
    <row r="516" spans="1:6" ht="12.75" customHeight="1">
      <c r="A516" s="156"/>
      <c r="B516" s="156"/>
      <c r="C516" s="156"/>
      <c r="D516" s="156"/>
      <c r="E516" s="156"/>
      <c r="F516" s="156"/>
    </row>
    <row r="517" spans="1:6" ht="12.75" customHeight="1">
      <c r="A517" s="156"/>
      <c r="B517" s="156"/>
      <c r="C517" s="156"/>
      <c r="D517" s="156"/>
      <c r="E517" s="156"/>
      <c r="F517" s="156"/>
    </row>
    <row r="518" spans="1:6" ht="12.75" customHeight="1">
      <c r="A518" s="156"/>
      <c r="B518" s="156"/>
      <c r="C518" s="156"/>
      <c r="D518" s="156"/>
      <c r="E518" s="156"/>
      <c r="F518" s="156"/>
    </row>
    <row r="519" spans="1:6" ht="12.75" customHeight="1">
      <c r="A519" s="156"/>
      <c r="B519" s="156"/>
      <c r="C519" s="156"/>
      <c r="D519" s="156"/>
      <c r="E519" s="156"/>
      <c r="F519" s="156"/>
    </row>
    <row r="520" spans="1:6" ht="12.75" customHeight="1">
      <c r="A520" s="156"/>
      <c r="B520" s="156"/>
      <c r="C520" s="156"/>
      <c r="D520" s="156"/>
      <c r="E520" s="156"/>
      <c r="F520" s="156"/>
    </row>
    <row r="521" spans="1:6" ht="12.75" customHeight="1">
      <c r="A521" s="156"/>
      <c r="B521" s="156"/>
      <c r="C521" s="156"/>
      <c r="D521" s="156"/>
      <c r="E521" s="156"/>
      <c r="F521" s="156"/>
    </row>
    <row r="522" spans="1:6" ht="12.75" customHeight="1">
      <c r="A522" s="156"/>
      <c r="B522" s="156"/>
      <c r="C522" s="156"/>
      <c r="D522" s="156"/>
      <c r="E522" s="156"/>
      <c r="F522" s="156"/>
    </row>
    <row r="523" spans="1:6" ht="12.75" customHeight="1">
      <c r="A523" s="156"/>
      <c r="B523" s="156"/>
      <c r="C523" s="156"/>
      <c r="D523" s="156"/>
      <c r="E523" s="156"/>
      <c r="F523" s="156"/>
    </row>
    <row r="524" spans="1:6" ht="12.75" customHeight="1">
      <c r="A524" s="156"/>
      <c r="B524" s="156"/>
      <c r="C524" s="156"/>
      <c r="D524" s="156"/>
      <c r="E524" s="156"/>
      <c r="F524" s="156"/>
    </row>
    <row r="525" spans="1:6" ht="12.75" customHeight="1">
      <c r="A525" s="156"/>
      <c r="B525" s="156"/>
      <c r="C525" s="156"/>
      <c r="D525" s="156"/>
      <c r="E525" s="156"/>
      <c r="F525" s="156"/>
    </row>
    <row r="526" spans="1:6" ht="12.75" customHeight="1">
      <c r="A526" s="156"/>
      <c r="B526" s="156"/>
      <c r="C526" s="156"/>
      <c r="D526" s="156"/>
      <c r="E526" s="156"/>
      <c r="F526" s="156"/>
    </row>
    <row r="527" spans="1:6" ht="12.75" customHeight="1">
      <c r="A527" s="156"/>
      <c r="B527" s="156"/>
      <c r="C527" s="156"/>
      <c r="D527" s="156"/>
      <c r="E527" s="156"/>
      <c r="F527" s="156"/>
    </row>
    <row r="528" spans="1:6" ht="12.75" customHeight="1">
      <c r="A528" s="156"/>
      <c r="B528" s="156"/>
      <c r="C528" s="156"/>
      <c r="D528" s="156"/>
      <c r="E528" s="156"/>
      <c r="F528" s="156"/>
    </row>
    <row r="529" spans="1:6" ht="12.75" customHeight="1">
      <c r="A529" s="156"/>
      <c r="B529" s="156"/>
      <c r="C529" s="156"/>
      <c r="D529" s="156"/>
      <c r="E529" s="156"/>
      <c r="F529" s="156"/>
    </row>
    <row r="530" spans="1:6" ht="12.75" customHeight="1">
      <c r="A530" s="156"/>
      <c r="B530" s="156"/>
      <c r="C530" s="156"/>
      <c r="D530" s="156"/>
      <c r="E530" s="156"/>
      <c r="F530" s="156"/>
    </row>
    <row r="531" spans="1:6" ht="12.75" customHeight="1">
      <c r="A531" s="156"/>
      <c r="B531" s="156"/>
      <c r="C531" s="156"/>
      <c r="D531" s="156"/>
      <c r="E531" s="156"/>
      <c r="F531" s="156"/>
    </row>
    <row r="532" spans="1:6" ht="12.75" customHeight="1">
      <c r="A532" s="156"/>
      <c r="B532" s="156"/>
      <c r="C532" s="156"/>
      <c r="D532" s="156"/>
      <c r="E532" s="156"/>
      <c r="F532" s="156"/>
    </row>
    <row r="533" spans="1:6" ht="12.75" customHeight="1">
      <c r="A533" s="156"/>
      <c r="B533" s="156"/>
      <c r="C533" s="156"/>
      <c r="D533" s="156"/>
      <c r="E533" s="156"/>
      <c r="F533" s="156"/>
    </row>
    <row r="534" spans="1:6" ht="12.75" customHeight="1">
      <c r="A534" s="156"/>
      <c r="B534" s="156"/>
      <c r="C534" s="156"/>
      <c r="D534" s="156"/>
      <c r="E534" s="156"/>
      <c r="F534" s="156"/>
    </row>
    <row r="535" spans="1:6" ht="12.75" customHeight="1">
      <c r="A535" s="156"/>
      <c r="B535" s="156"/>
      <c r="C535" s="156"/>
      <c r="D535" s="156"/>
      <c r="E535" s="156"/>
      <c r="F535" s="156"/>
    </row>
    <row r="536" spans="1:6" ht="12.75" customHeight="1">
      <c r="A536" s="156"/>
      <c r="B536" s="156"/>
      <c r="C536" s="156"/>
      <c r="D536" s="156"/>
      <c r="E536" s="156"/>
      <c r="F536" s="156"/>
    </row>
    <row r="537" spans="1:6" ht="12.75" customHeight="1">
      <c r="A537" s="156"/>
      <c r="B537" s="156"/>
      <c r="C537" s="156"/>
      <c r="D537" s="156"/>
      <c r="E537" s="156"/>
      <c r="F537" s="156"/>
    </row>
    <row r="538" spans="1:6" ht="12.75" customHeight="1">
      <c r="A538" s="156"/>
      <c r="B538" s="156"/>
      <c r="C538" s="156"/>
      <c r="D538" s="156"/>
      <c r="E538" s="156"/>
      <c r="F538" s="156"/>
    </row>
    <row r="539" spans="1:6" ht="12.75" customHeight="1">
      <c r="A539" s="156"/>
      <c r="B539" s="156"/>
      <c r="C539" s="156"/>
      <c r="D539" s="156"/>
      <c r="E539" s="156"/>
      <c r="F539" s="156"/>
    </row>
    <row r="540" spans="1:6" ht="12.75" customHeight="1">
      <c r="A540" s="156"/>
      <c r="B540" s="156"/>
      <c r="C540" s="156"/>
      <c r="D540" s="156"/>
      <c r="E540" s="156"/>
      <c r="F540" s="156"/>
    </row>
    <row r="541" spans="1:6" ht="12.75" customHeight="1">
      <c r="A541" s="156"/>
      <c r="B541" s="156"/>
      <c r="C541" s="156"/>
      <c r="D541" s="156"/>
      <c r="E541" s="156"/>
      <c r="F541" s="156"/>
    </row>
    <row r="542" spans="1:6" ht="12.75" customHeight="1">
      <c r="A542" s="156"/>
      <c r="B542" s="156"/>
      <c r="C542" s="156"/>
      <c r="D542" s="156"/>
      <c r="E542" s="156"/>
      <c r="F542" s="156"/>
    </row>
    <row r="543" spans="1:6" ht="12.75" customHeight="1">
      <c r="A543" s="156"/>
      <c r="B543" s="156"/>
      <c r="C543" s="156"/>
      <c r="D543" s="156"/>
      <c r="E543" s="156"/>
      <c r="F543" s="156"/>
    </row>
    <row r="544" spans="1:6" ht="12.75" customHeight="1">
      <c r="A544" s="156"/>
      <c r="B544" s="156"/>
      <c r="C544" s="156"/>
      <c r="D544" s="156"/>
      <c r="E544" s="156"/>
      <c r="F544" s="156"/>
    </row>
    <row r="545" spans="1:6" ht="12.75" customHeight="1">
      <c r="A545" s="156"/>
      <c r="B545" s="156"/>
      <c r="C545" s="156"/>
      <c r="D545" s="156"/>
      <c r="E545" s="156"/>
      <c r="F545" s="156"/>
    </row>
    <row r="546" spans="1:6" ht="12.75" customHeight="1">
      <c r="A546" s="156"/>
      <c r="B546" s="156"/>
      <c r="C546" s="156"/>
      <c r="D546" s="156"/>
      <c r="E546" s="156"/>
      <c r="F546" s="156"/>
    </row>
    <row r="547" spans="1:6" ht="12.75" customHeight="1">
      <c r="A547" s="156"/>
      <c r="B547" s="156"/>
      <c r="C547" s="156"/>
      <c r="D547" s="156"/>
      <c r="E547" s="156"/>
      <c r="F547" s="156"/>
    </row>
    <row r="548" spans="1:6" ht="12.75" customHeight="1">
      <c r="A548" s="156"/>
      <c r="B548" s="156"/>
      <c r="C548" s="156"/>
      <c r="D548" s="156"/>
      <c r="E548" s="156"/>
      <c r="F548" s="156"/>
    </row>
    <row r="549" spans="1:6" ht="12.75" customHeight="1">
      <c r="A549" s="156"/>
      <c r="B549" s="156"/>
      <c r="C549" s="156"/>
      <c r="D549" s="156"/>
      <c r="E549" s="156"/>
      <c r="F549" s="156"/>
    </row>
    <row r="550" spans="1:6" ht="12.75" customHeight="1">
      <c r="A550" s="156"/>
      <c r="B550" s="156"/>
      <c r="C550" s="156"/>
      <c r="D550" s="156"/>
      <c r="E550" s="156"/>
      <c r="F550" s="156"/>
    </row>
    <row r="551" spans="1:6" ht="12.75" customHeight="1">
      <c r="A551" s="156"/>
      <c r="B551" s="156"/>
      <c r="C551" s="156"/>
      <c r="D551" s="156"/>
      <c r="E551" s="156"/>
      <c r="F551" s="156"/>
    </row>
    <row r="552" spans="1:6" ht="12.75" customHeight="1">
      <c r="A552" s="156"/>
      <c r="B552" s="156"/>
      <c r="C552" s="156"/>
      <c r="D552" s="156"/>
      <c r="E552" s="156"/>
      <c r="F552" s="156"/>
    </row>
    <row r="553" spans="1:6" ht="12.75" customHeight="1">
      <c r="A553" s="156"/>
      <c r="B553" s="156"/>
      <c r="C553" s="156"/>
      <c r="D553" s="156"/>
      <c r="E553" s="156"/>
      <c r="F553" s="156"/>
    </row>
    <row r="554" spans="1:6" ht="12.75" customHeight="1">
      <c r="A554" s="156"/>
      <c r="B554" s="156"/>
      <c r="C554" s="156"/>
      <c r="D554" s="156"/>
      <c r="E554" s="156"/>
      <c r="F554" s="156"/>
    </row>
    <row r="555" spans="1:6" ht="12.75" customHeight="1">
      <c r="A555" s="156"/>
      <c r="B555" s="156"/>
      <c r="C555" s="156"/>
      <c r="D555" s="156"/>
      <c r="E555" s="156"/>
      <c r="F555" s="156"/>
    </row>
    <row r="556" spans="1:6" ht="12.75" customHeight="1">
      <c r="A556" s="156"/>
      <c r="B556" s="156"/>
      <c r="C556" s="156"/>
      <c r="D556" s="156"/>
      <c r="E556" s="156"/>
      <c r="F556" s="156"/>
    </row>
    <row r="557" spans="1:6" ht="12.75" customHeight="1">
      <c r="A557" s="156"/>
      <c r="B557" s="156"/>
      <c r="C557" s="156"/>
      <c r="D557" s="156"/>
      <c r="E557" s="156"/>
      <c r="F557" s="156"/>
    </row>
    <row r="558" spans="1:6" ht="12.75" customHeight="1">
      <c r="A558" s="156"/>
      <c r="B558" s="156"/>
      <c r="C558" s="156"/>
      <c r="D558" s="156"/>
      <c r="E558" s="156"/>
      <c r="F558" s="156"/>
    </row>
    <row r="559" spans="1:6" ht="12.75" customHeight="1">
      <c r="A559" s="156"/>
      <c r="B559" s="156"/>
      <c r="C559" s="156"/>
      <c r="D559" s="156"/>
      <c r="E559" s="156"/>
      <c r="F559" s="156"/>
    </row>
    <row r="560" spans="1:6" ht="12.75" customHeight="1">
      <c r="A560" s="156"/>
      <c r="B560" s="156"/>
      <c r="C560" s="156"/>
      <c r="D560" s="156"/>
      <c r="E560" s="156"/>
      <c r="F560" s="156"/>
    </row>
    <row r="561" spans="1:6" ht="12.75" customHeight="1">
      <c r="A561" s="156"/>
      <c r="B561" s="156"/>
      <c r="C561" s="156"/>
      <c r="D561" s="156"/>
      <c r="E561" s="156"/>
      <c r="F561" s="156"/>
    </row>
    <row r="562" spans="1:6" ht="12.75" customHeight="1">
      <c r="A562" s="156"/>
      <c r="B562" s="156"/>
      <c r="C562" s="156"/>
      <c r="D562" s="156"/>
      <c r="E562" s="156"/>
      <c r="F562" s="156"/>
    </row>
    <row r="563" spans="1:6" ht="12.75" customHeight="1">
      <c r="A563" s="156"/>
      <c r="B563" s="156"/>
      <c r="C563" s="156"/>
      <c r="D563" s="156"/>
      <c r="E563" s="156"/>
      <c r="F563" s="156"/>
    </row>
    <row r="564" spans="1:6" ht="12.75" customHeight="1">
      <c r="A564" s="156"/>
      <c r="B564" s="156"/>
      <c r="C564" s="156"/>
      <c r="D564" s="156"/>
      <c r="E564" s="156"/>
      <c r="F564" s="156"/>
    </row>
    <row r="565" spans="1:6" ht="12.75" customHeight="1">
      <c r="A565" s="156"/>
      <c r="B565" s="156"/>
      <c r="C565" s="156"/>
      <c r="D565" s="156"/>
      <c r="E565" s="156"/>
      <c r="F565" s="156"/>
    </row>
    <row r="566" spans="1:6" ht="12.75" customHeight="1">
      <c r="A566" s="156"/>
      <c r="B566" s="156"/>
      <c r="C566" s="156"/>
      <c r="D566" s="156"/>
      <c r="E566" s="156"/>
      <c r="F566" s="156"/>
    </row>
    <row r="567" spans="1:6" ht="12.75" customHeight="1">
      <c r="A567" s="156"/>
      <c r="B567" s="156"/>
      <c r="C567" s="156"/>
      <c r="D567" s="156"/>
      <c r="E567" s="156"/>
      <c r="F567" s="156"/>
    </row>
    <row r="568" spans="1:6" ht="12.75" customHeight="1">
      <c r="A568" s="156"/>
      <c r="B568" s="156"/>
      <c r="C568" s="156"/>
      <c r="D568" s="156"/>
      <c r="E568" s="156"/>
      <c r="F568" s="156"/>
    </row>
    <row r="569" spans="1:6" ht="12.75" customHeight="1">
      <c r="A569" s="156"/>
      <c r="B569" s="156"/>
      <c r="C569" s="156"/>
      <c r="D569" s="156"/>
      <c r="E569" s="156"/>
      <c r="F569" s="156"/>
    </row>
    <row r="570" spans="1:6" ht="12.75" customHeight="1">
      <c r="A570" s="156"/>
      <c r="B570" s="156"/>
      <c r="C570" s="156"/>
      <c r="D570" s="156"/>
      <c r="E570" s="156"/>
      <c r="F570" s="156"/>
    </row>
    <row r="571" spans="1:6" ht="12.75" customHeight="1">
      <c r="A571" s="156"/>
      <c r="B571" s="156"/>
      <c r="C571" s="156"/>
      <c r="D571" s="156"/>
      <c r="E571" s="156"/>
      <c r="F571" s="156"/>
    </row>
    <row r="572" spans="1:6" ht="12.75" customHeight="1">
      <c r="A572" s="156"/>
      <c r="B572" s="156"/>
      <c r="C572" s="156"/>
      <c r="D572" s="156"/>
      <c r="E572" s="156"/>
      <c r="F572" s="156"/>
    </row>
    <row r="573" spans="1:6" ht="12.75" customHeight="1">
      <c r="A573" s="156"/>
      <c r="B573" s="156"/>
      <c r="C573" s="156"/>
      <c r="D573" s="156"/>
      <c r="E573" s="156"/>
      <c r="F573" s="156"/>
    </row>
    <row r="574" spans="1:6" ht="12.75" customHeight="1">
      <c r="A574" s="156"/>
      <c r="B574" s="156"/>
      <c r="C574" s="156"/>
      <c r="D574" s="156"/>
      <c r="E574" s="156"/>
      <c r="F574" s="156"/>
    </row>
    <row r="575" spans="1:6" ht="12.75" customHeight="1">
      <c r="A575" s="156"/>
      <c r="B575" s="156"/>
      <c r="C575" s="156"/>
      <c r="D575" s="156"/>
      <c r="E575" s="156"/>
      <c r="F575" s="156"/>
    </row>
    <row r="576" spans="1:6" ht="12.75" customHeight="1">
      <c r="A576" s="156"/>
      <c r="B576" s="156"/>
      <c r="C576" s="156"/>
      <c r="D576" s="156"/>
      <c r="E576" s="156"/>
      <c r="F576" s="156"/>
    </row>
    <row r="577" spans="1:6" ht="12.75" customHeight="1">
      <c r="A577" s="156"/>
      <c r="B577" s="156"/>
      <c r="C577" s="156"/>
      <c r="D577" s="156"/>
      <c r="E577" s="156"/>
      <c r="F577" s="156"/>
    </row>
    <row r="578" spans="1:6" ht="12.75" customHeight="1">
      <c r="A578" s="156"/>
      <c r="B578" s="156"/>
      <c r="C578" s="156"/>
      <c r="D578" s="156"/>
      <c r="E578" s="156"/>
      <c r="F578" s="156"/>
    </row>
    <row r="579" spans="1:6" ht="12.75" customHeight="1">
      <c r="A579" s="156"/>
      <c r="B579" s="156"/>
      <c r="C579" s="156"/>
      <c r="D579" s="156"/>
      <c r="E579" s="156"/>
      <c r="F579" s="156"/>
    </row>
    <row r="580" spans="1:6" ht="12.75" customHeight="1">
      <c r="A580" s="156"/>
      <c r="B580" s="156"/>
      <c r="C580" s="156"/>
      <c r="D580" s="156"/>
      <c r="E580" s="156"/>
      <c r="F580" s="156"/>
    </row>
    <row r="581" spans="1:6" ht="12.75" customHeight="1">
      <c r="A581" s="156"/>
      <c r="B581" s="156"/>
      <c r="C581" s="156"/>
      <c r="D581" s="156"/>
      <c r="E581" s="156"/>
      <c r="F581" s="156"/>
    </row>
    <row r="582" spans="1:6" ht="12.75" customHeight="1">
      <c r="A582" s="156"/>
      <c r="B582" s="156"/>
      <c r="C582" s="156"/>
      <c r="D582" s="156"/>
      <c r="E582" s="156"/>
      <c r="F582" s="156"/>
    </row>
    <row r="583" spans="1:6" ht="12.75" customHeight="1">
      <c r="A583" s="156"/>
      <c r="B583" s="156"/>
      <c r="C583" s="156"/>
      <c r="D583" s="156"/>
      <c r="E583" s="156"/>
      <c r="F583" s="156"/>
    </row>
    <row r="584" spans="1:6" ht="12.75" customHeight="1">
      <c r="A584" s="156"/>
      <c r="B584" s="156"/>
      <c r="C584" s="156"/>
      <c r="D584" s="156"/>
      <c r="E584" s="156"/>
      <c r="F584" s="156"/>
    </row>
    <row r="585" spans="1:6" ht="12.75" customHeight="1">
      <c r="A585" s="156"/>
      <c r="B585" s="156"/>
      <c r="C585" s="156"/>
      <c r="D585" s="156"/>
      <c r="E585" s="156"/>
      <c r="F585" s="156"/>
    </row>
    <row r="586" spans="1:6" ht="12.75" customHeight="1">
      <c r="A586" s="156"/>
      <c r="B586" s="156"/>
      <c r="C586" s="156"/>
      <c r="D586" s="156"/>
      <c r="E586" s="156"/>
      <c r="F586" s="156"/>
    </row>
    <row r="587" spans="1:6" ht="12.75" customHeight="1">
      <c r="A587" s="156"/>
      <c r="B587" s="156"/>
      <c r="C587" s="156"/>
      <c r="D587" s="156"/>
      <c r="E587" s="156"/>
      <c r="F587" s="156"/>
    </row>
    <row r="588" spans="1:6" ht="12.75" customHeight="1">
      <c r="A588" s="156"/>
      <c r="B588" s="156"/>
      <c r="C588" s="156"/>
      <c r="D588" s="156"/>
      <c r="E588" s="156"/>
      <c r="F588" s="156"/>
    </row>
    <row r="589" spans="1:6" ht="12.75" customHeight="1">
      <c r="A589" s="156"/>
      <c r="B589" s="156"/>
      <c r="C589" s="156"/>
      <c r="D589" s="156"/>
      <c r="E589" s="156"/>
      <c r="F589" s="156"/>
    </row>
    <row r="590" spans="1:6" ht="12.75" customHeight="1">
      <c r="A590" s="156"/>
      <c r="B590" s="156"/>
      <c r="C590" s="156"/>
      <c r="D590" s="156"/>
      <c r="E590" s="156"/>
      <c r="F590" s="156"/>
    </row>
    <row r="591" spans="1:6" ht="12.75" customHeight="1">
      <c r="A591" s="156"/>
      <c r="B591" s="156"/>
      <c r="C591" s="156"/>
      <c r="D591" s="156"/>
      <c r="E591" s="156"/>
      <c r="F591" s="156"/>
    </row>
    <row r="592" spans="1:6" ht="12.75" customHeight="1">
      <c r="A592" s="156"/>
      <c r="B592" s="156"/>
      <c r="C592" s="156"/>
      <c r="D592" s="156"/>
      <c r="E592" s="156"/>
      <c r="F592" s="156"/>
    </row>
    <row r="593" spans="1:6" ht="12.75" customHeight="1">
      <c r="A593" s="156"/>
      <c r="B593" s="156"/>
      <c r="C593" s="156"/>
      <c r="D593" s="156"/>
      <c r="E593" s="156"/>
      <c r="F593" s="156"/>
    </row>
    <row r="594" spans="1:6" ht="12.75" customHeight="1">
      <c r="A594" s="156"/>
      <c r="B594" s="156"/>
      <c r="C594" s="156"/>
      <c r="D594" s="156"/>
      <c r="E594" s="156"/>
      <c r="F594" s="156"/>
    </row>
    <row r="595" spans="1:6" ht="12.75" customHeight="1">
      <c r="A595" s="156"/>
      <c r="B595" s="156"/>
      <c r="C595" s="156"/>
      <c r="D595" s="156"/>
      <c r="E595" s="156"/>
      <c r="F595" s="156"/>
    </row>
    <row r="596" spans="1:6" ht="12.75" customHeight="1">
      <c r="A596" s="156"/>
      <c r="B596" s="156"/>
      <c r="C596" s="156"/>
      <c r="D596" s="156"/>
      <c r="E596" s="156"/>
      <c r="F596" s="156"/>
    </row>
    <row r="597" spans="1:6" ht="12.75" customHeight="1">
      <c r="A597" s="156"/>
      <c r="B597" s="156"/>
      <c r="C597" s="156"/>
      <c r="D597" s="156"/>
      <c r="E597" s="156"/>
      <c r="F597" s="156"/>
    </row>
    <row r="598" spans="1:6" ht="12.75" customHeight="1">
      <c r="A598" s="156"/>
      <c r="B598" s="156"/>
      <c r="C598" s="156"/>
      <c r="D598" s="156"/>
      <c r="E598" s="156"/>
      <c r="F598" s="156"/>
    </row>
    <row r="599" spans="1:6" ht="12.75" customHeight="1">
      <c r="A599" s="156"/>
      <c r="B599" s="156"/>
      <c r="C599" s="156"/>
      <c r="D599" s="156"/>
      <c r="E599" s="156"/>
      <c r="F599" s="156"/>
    </row>
    <row r="600" spans="1:6" ht="12.75" customHeight="1">
      <c r="A600" s="156"/>
      <c r="B600" s="156"/>
      <c r="C600" s="156"/>
      <c r="D600" s="156"/>
      <c r="E600" s="156"/>
      <c r="F600" s="156"/>
    </row>
    <row r="601" spans="1:6" ht="12.75" customHeight="1">
      <c r="A601" s="156"/>
      <c r="B601" s="156"/>
      <c r="C601" s="156"/>
      <c r="D601" s="156"/>
      <c r="E601" s="156"/>
      <c r="F601" s="156"/>
    </row>
    <row r="602" spans="1:6" ht="12.75" customHeight="1">
      <c r="A602" s="156"/>
      <c r="B602" s="156"/>
      <c r="C602" s="156"/>
      <c r="D602" s="156"/>
      <c r="E602" s="156"/>
      <c r="F602" s="156"/>
    </row>
    <row r="603" spans="1:6" ht="12.75" customHeight="1">
      <c r="A603" s="156"/>
      <c r="B603" s="156"/>
      <c r="C603" s="156"/>
      <c r="D603" s="156"/>
      <c r="E603" s="156"/>
      <c r="F603" s="156"/>
    </row>
    <row r="604" spans="1:6" ht="12.75" customHeight="1">
      <c r="A604" s="156"/>
      <c r="B604" s="156"/>
      <c r="C604" s="156"/>
      <c r="D604" s="156"/>
      <c r="E604" s="156"/>
      <c r="F604" s="156"/>
    </row>
    <row r="605" spans="1:6" ht="12.75" customHeight="1">
      <c r="A605" s="156"/>
      <c r="B605" s="156"/>
      <c r="C605" s="156"/>
      <c r="D605" s="156"/>
      <c r="E605" s="156"/>
      <c r="F605" s="156"/>
    </row>
    <row r="606" spans="1:6" ht="12.75" customHeight="1">
      <c r="A606" s="156"/>
      <c r="B606" s="156"/>
      <c r="C606" s="156"/>
      <c r="D606" s="156"/>
      <c r="E606" s="156"/>
      <c r="F606" s="156"/>
    </row>
    <row r="607" spans="1:6" ht="12.75" customHeight="1">
      <c r="A607" s="156"/>
      <c r="B607" s="156"/>
      <c r="C607" s="156"/>
      <c r="D607" s="156"/>
      <c r="E607" s="156"/>
      <c r="F607" s="156"/>
    </row>
    <row r="608" spans="1:6" ht="12.75" customHeight="1">
      <c r="A608" s="156"/>
      <c r="B608" s="156"/>
      <c r="C608" s="156"/>
      <c r="D608" s="156"/>
      <c r="E608" s="156"/>
      <c r="F608" s="156"/>
    </row>
    <row r="609" spans="1:6" ht="12.75" customHeight="1">
      <c r="A609" s="156"/>
      <c r="B609" s="156"/>
      <c r="C609" s="156"/>
      <c r="D609" s="156"/>
      <c r="E609" s="156"/>
      <c r="F609" s="156"/>
    </row>
    <row r="610" spans="1:6" ht="12.75" customHeight="1">
      <c r="A610" s="156"/>
      <c r="B610" s="156"/>
      <c r="C610" s="156"/>
      <c r="D610" s="156"/>
      <c r="E610" s="156"/>
      <c r="F610" s="156"/>
    </row>
    <row r="611" spans="1:6" ht="12.75" customHeight="1">
      <c r="A611" s="156"/>
      <c r="B611" s="156"/>
      <c r="C611" s="156"/>
      <c r="D611" s="156"/>
      <c r="E611" s="156"/>
      <c r="F611" s="156"/>
    </row>
    <row r="612" spans="1:6" ht="12.75" customHeight="1">
      <c r="A612" s="156"/>
      <c r="B612" s="156"/>
      <c r="C612" s="156"/>
      <c r="D612" s="156"/>
      <c r="E612" s="156"/>
      <c r="F612" s="156"/>
    </row>
    <row r="613" spans="1:6" ht="12.75" customHeight="1">
      <c r="A613" s="156"/>
      <c r="B613" s="156"/>
      <c r="C613" s="156"/>
      <c r="D613" s="156"/>
      <c r="E613" s="156"/>
      <c r="F613" s="156"/>
    </row>
    <row r="614" spans="1:6" ht="12.75" customHeight="1">
      <c r="A614" s="156"/>
      <c r="B614" s="156"/>
      <c r="C614" s="156"/>
      <c r="D614" s="156"/>
      <c r="E614" s="156"/>
      <c r="F614" s="156"/>
    </row>
    <row r="615" spans="1:6" ht="12.75" customHeight="1">
      <c r="A615" s="156"/>
      <c r="B615" s="156"/>
      <c r="C615" s="156"/>
      <c r="D615" s="156"/>
      <c r="E615" s="156"/>
      <c r="F615" s="156"/>
    </row>
    <row r="616" spans="1:6" ht="12.75" customHeight="1">
      <c r="A616" s="156"/>
      <c r="B616" s="156"/>
      <c r="C616" s="156"/>
      <c r="D616" s="156"/>
      <c r="E616" s="156"/>
      <c r="F616" s="156"/>
    </row>
    <row r="617" spans="1:6" ht="12.75" customHeight="1">
      <c r="A617" s="156"/>
      <c r="B617" s="156"/>
      <c r="C617" s="156"/>
      <c r="D617" s="156"/>
      <c r="E617" s="156"/>
      <c r="F617" s="156"/>
    </row>
    <row r="618" spans="1:6" ht="12.75" customHeight="1">
      <c r="A618" s="156"/>
      <c r="B618" s="156"/>
      <c r="C618" s="156"/>
      <c r="D618" s="156"/>
      <c r="E618" s="156"/>
      <c r="F618" s="156"/>
    </row>
    <row r="619" spans="1:6" ht="12.75" customHeight="1">
      <c r="A619" s="156"/>
      <c r="B619" s="156"/>
      <c r="C619" s="156"/>
      <c r="D619" s="156"/>
      <c r="E619" s="156"/>
      <c r="F619" s="156"/>
    </row>
    <row r="620" spans="1:6" ht="12.75" customHeight="1">
      <c r="A620" s="156"/>
      <c r="B620" s="156"/>
      <c r="C620" s="156"/>
      <c r="D620" s="156"/>
      <c r="E620" s="156"/>
      <c r="F620" s="156"/>
    </row>
    <row r="621" spans="1:6" ht="12.75" customHeight="1">
      <c r="A621" s="156"/>
      <c r="B621" s="156"/>
      <c r="C621" s="156"/>
      <c r="D621" s="156"/>
      <c r="E621" s="156"/>
      <c r="F621" s="156"/>
    </row>
    <row r="622" spans="1:6" ht="12.75" customHeight="1">
      <c r="A622" s="156"/>
      <c r="B622" s="156"/>
      <c r="C622" s="156"/>
      <c r="D622" s="156"/>
      <c r="E622" s="156"/>
      <c r="F622" s="156"/>
    </row>
    <row r="623" spans="1:6" ht="12.75" customHeight="1">
      <c r="A623" s="156"/>
      <c r="B623" s="156"/>
      <c r="C623" s="156"/>
      <c r="D623" s="156"/>
      <c r="E623" s="156"/>
      <c r="F623" s="156"/>
    </row>
    <row r="624" spans="1:6" ht="12.75" customHeight="1">
      <c r="A624" s="156"/>
      <c r="B624" s="156"/>
      <c r="C624" s="156"/>
      <c r="D624" s="156"/>
      <c r="E624" s="156"/>
      <c r="F624" s="156"/>
    </row>
    <row r="625" spans="1:6" ht="12.75" customHeight="1">
      <c r="A625" s="156"/>
      <c r="B625" s="156"/>
      <c r="C625" s="156"/>
      <c r="D625" s="156"/>
      <c r="E625" s="156"/>
      <c r="F625" s="156"/>
    </row>
    <row r="626" spans="1:6" ht="12.75" customHeight="1">
      <c r="A626" s="156"/>
      <c r="B626" s="156"/>
      <c r="C626" s="156"/>
      <c r="D626" s="156"/>
      <c r="E626" s="156"/>
      <c r="F626" s="156"/>
    </row>
    <row r="627" spans="1:6" ht="12.75" customHeight="1">
      <c r="A627" s="156"/>
      <c r="B627" s="156"/>
      <c r="C627" s="156"/>
      <c r="D627" s="156"/>
      <c r="E627" s="156"/>
      <c r="F627" s="156"/>
    </row>
    <row r="628" spans="1:6" ht="12.75" customHeight="1">
      <c r="A628" s="156"/>
      <c r="B628" s="156"/>
      <c r="C628" s="156"/>
      <c r="D628" s="156"/>
      <c r="E628" s="156"/>
      <c r="F628" s="156"/>
    </row>
    <row r="629" spans="1:6" ht="12.75" customHeight="1">
      <c r="A629" s="156"/>
      <c r="B629" s="156"/>
      <c r="C629" s="156"/>
      <c r="D629" s="156"/>
      <c r="E629" s="156"/>
      <c r="F629" s="156"/>
    </row>
    <row r="630" spans="1:6" ht="12.75" customHeight="1">
      <c r="A630" s="156"/>
      <c r="B630" s="156"/>
      <c r="C630" s="156"/>
      <c r="D630" s="156"/>
      <c r="E630" s="156"/>
      <c r="F630" s="156"/>
    </row>
    <row r="631" spans="1:6" ht="12.75" customHeight="1">
      <c r="A631" s="156"/>
      <c r="B631" s="156"/>
      <c r="C631" s="156"/>
      <c r="D631" s="156"/>
      <c r="E631" s="156"/>
      <c r="F631" s="156"/>
    </row>
    <row r="632" spans="1:6" ht="12.75" customHeight="1">
      <c r="A632" s="156"/>
      <c r="B632" s="156"/>
      <c r="C632" s="156"/>
      <c r="D632" s="156"/>
      <c r="E632" s="156"/>
      <c r="F632" s="156"/>
    </row>
    <row r="633" spans="1:6" ht="12.75" customHeight="1">
      <c r="A633" s="156"/>
      <c r="B633" s="156"/>
      <c r="C633" s="156"/>
      <c r="D633" s="156"/>
      <c r="E633" s="156"/>
      <c r="F633" s="156"/>
    </row>
    <row r="634" spans="1:6" ht="12.75" customHeight="1">
      <c r="A634" s="156"/>
      <c r="B634" s="156"/>
      <c r="C634" s="156"/>
      <c r="D634" s="156"/>
      <c r="E634" s="156"/>
      <c r="F634" s="156"/>
    </row>
    <row r="635" spans="1:6" ht="12.75" customHeight="1">
      <c r="A635" s="156"/>
      <c r="B635" s="156"/>
      <c r="C635" s="156"/>
      <c r="D635" s="156"/>
      <c r="E635" s="156"/>
      <c r="F635" s="156"/>
    </row>
    <row r="636" spans="1:6" ht="12.75" customHeight="1">
      <c r="A636" s="156"/>
      <c r="B636" s="156"/>
      <c r="C636" s="156"/>
      <c r="D636" s="156"/>
      <c r="E636" s="156"/>
      <c r="F636" s="156"/>
    </row>
    <row r="637" spans="1:6" ht="12.75" customHeight="1">
      <c r="A637" s="156"/>
      <c r="B637" s="156"/>
      <c r="C637" s="156"/>
      <c r="D637" s="156"/>
      <c r="E637" s="156"/>
      <c r="F637" s="156"/>
    </row>
    <row r="638" spans="1:6" ht="12.75" customHeight="1">
      <c r="A638" s="156"/>
      <c r="B638" s="156"/>
      <c r="C638" s="156"/>
      <c r="D638" s="156"/>
      <c r="E638" s="156"/>
      <c r="F638" s="156"/>
    </row>
    <row r="639" spans="1:6" ht="12.75" customHeight="1">
      <c r="A639" s="156"/>
      <c r="B639" s="156"/>
      <c r="C639" s="156"/>
      <c r="D639" s="156"/>
      <c r="E639" s="156"/>
      <c r="F639" s="156"/>
    </row>
    <row r="640" spans="1:6" ht="12.75" customHeight="1">
      <c r="A640" s="156"/>
      <c r="B640" s="156"/>
      <c r="C640" s="156"/>
      <c r="D640" s="156"/>
      <c r="E640" s="156"/>
      <c r="F640" s="156"/>
    </row>
    <row r="641" spans="1:6" ht="12.75" customHeight="1">
      <c r="A641" s="156"/>
      <c r="B641" s="156"/>
      <c r="C641" s="156"/>
      <c r="D641" s="156"/>
      <c r="E641" s="156"/>
      <c r="F641" s="156"/>
    </row>
    <row r="642" spans="1:6" ht="12.75" customHeight="1">
      <c r="A642" s="156"/>
      <c r="B642" s="156"/>
      <c r="C642" s="156"/>
      <c r="D642" s="156"/>
      <c r="E642" s="156"/>
      <c r="F642" s="156"/>
    </row>
    <row r="643" spans="1:6" ht="12.75" customHeight="1">
      <c r="A643" s="156"/>
      <c r="B643" s="156"/>
      <c r="C643" s="156"/>
      <c r="D643" s="156"/>
      <c r="E643" s="156"/>
      <c r="F643" s="156"/>
    </row>
    <row r="644" spans="1:6" ht="12.75" customHeight="1">
      <c r="A644" s="156"/>
      <c r="B644" s="156"/>
      <c r="C644" s="156"/>
      <c r="D644" s="156"/>
      <c r="E644" s="156"/>
      <c r="F644" s="156"/>
    </row>
    <row r="645" spans="1:6" ht="12.75" customHeight="1">
      <c r="A645" s="156"/>
      <c r="B645" s="156"/>
      <c r="C645" s="156"/>
      <c r="D645" s="156"/>
      <c r="E645" s="156"/>
      <c r="F645" s="156"/>
    </row>
    <row r="646" spans="1:6" ht="12.75" customHeight="1">
      <c r="A646" s="156"/>
      <c r="B646" s="156"/>
      <c r="C646" s="156"/>
      <c r="D646" s="156"/>
      <c r="E646" s="156"/>
      <c r="F646" s="156"/>
    </row>
    <row r="647" spans="1:6" ht="12.75" customHeight="1">
      <c r="A647" s="156"/>
      <c r="B647" s="156"/>
      <c r="C647" s="156"/>
      <c r="D647" s="156"/>
      <c r="E647" s="156"/>
      <c r="F647" s="156"/>
    </row>
    <row r="648" spans="1:6" ht="12.75" customHeight="1">
      <c r="A648" s="156"/>
      <c r="B648" s="156"/>
      <c r="C648" s="156"/>
      <c r="D648" s="156"/>
      <c r="E648" s="156"/>
      <c r="F648" s="156"/>
    </row>
    <row r="649" spans="1:6" ht="12.75" customHeight="1">
      <c r="A649" s="156"/>
      <c r="B649" s="156"/>
      <c r="C649" s="156"/>
      <c r="D649" s="156"/>
      <c r="E649" s="156"/>
      <c r="F649" s="156"/>
    </row>
    <row r="650" spans="1:6" ht="12.75" customHeight="1">
      <c r="A650" s="156"/>
      <c r="B650" s="156"/>
      <c r="C650" s="156"/>
      <c r="D650" s="156"/>
      <c r="E650" s="156"/>
      <c r="F650" s="156"/>
    </row>
    <row r="651" spans="1:6" ht="12.75" customHeight="1">
      <c r="A651" s="156"/>
      <c r="B651" s="156"/>
      <c r="C651" s="156"/>
      <c r="D651" s="156"/>
      <c r="E651" s="156"/>
      <c r="F651" s="156"/>
    </row>
    <row r="652" spans="1:6" ht="12.75" customHeight="1">
      <c r="A652" s="156"/>
      <c r="B652" s="156"/>
      <c r="C652" s="156"/>
      <c r="D652" s="156"/>
      <c r="E652" s="156"/>
      <c r="F652" s="156"/>
    </row>
    <row r="653" spans="1:6" ht="12.75" customHeight="1">
      <c r="A653" s="156"/>
      <c r="B653" s="156"/>
      <c r="C653" s="156"/>
      <c r="D653" s="156"/>
      <c r="E653" s="156"/>
      <c r="F653" s="156"/>
    </row>
    <row r="654" spans="1:6" ht="12.75" customHeight="1">
      <c r="A654" s="156"/>
      <c r="B654" s="156"/>
      <c r="C654" s="156"/>
      <c r="D654" s="156"/>
      <c r="E654" s="156"/>
      <c r="F654" s="156"/>
    </row>
    <row r="655" spans="1:6" ht="12.75" customHeight="1">
      <c r="A655" s="156"/>
      <c r="B655" s="156"/>
      <c r="C655" s="156"/>
      <c r="D655" s="156"/>
      <c r="E655" s="156"/>
      <c r="F655" s="156"/>
    </row>
    <row r="656" spans="1:6" ht="12.75" customHeight="1">
      <c r="A656" s="156"/>
      <c r="B656" s="156"/>
      <c r="C656" s="156"/>
      <c r="D656" s="156"/>
      <c r="E656" s="156"/>
      <c r="F656" s="156"/>
    </row>
    <row r="657" spans="1:6" ht="12.75" customHeight="1">
      <c r="A657" s="156"/>
      <c r="B657" s="156"/>
      <c r="C657" s="156"/>
      <c r="D657" s="156"/>
      <c r="E657" s="156"/>
      <c r="F657" s="156"/>
    </row>
    <row r="658" spans="1:6" ht="12.75" customHeight="1">
      <c r="A658" s="156"/>
      <c r="B658" s="156"/>
      <c r="C658" s="156"/>
      <c r="D658" s="156"/>
      <c r="E658" s="156"/>
      <c r="F658" s="156"/>
    </row>
    <row r="659" spans="1:6" ht="12.75" customHeight="1">
      <c r="A659" s="156"/>
      <c r="B659" s="156"/>
      <c r="C659" s="156"/>
      <c r="D659" s="156"/>
      <c r="E659" s="156"/>
      <c r="F659" s="156"/>
    </row>
    <row r="660" spans="1:6" ht="12.75" customHeight="1">
      <c r="A660" s="156"/>
      <c r="B660" s="156"/>
      <c r="C660" s="156"/>
      <c r="D660" s="156"/>
      <c r="E660" s="156"/>
      <c r="F660" s="156"/>
    </row>
    <row r="661" spans="1:6" ht="12.75" customHeight="1">
      <c r="A661" s="156"/>
      <c r="B661" s="156"/>
      <c r="C661" s="156"/>
      <c r="D661" s="156"/>
      <c r="E661" s="156"/>
      <c r="F661" s="156"/>
    </row>
    <row r="662" spans="1:6" ht="12.75" customHeight="1">
      <c r="A662" s="156"/>
      <c r="B662" s="156"/>
      <c r="C662" s="156"/>
      <c r="D662" s="156"/>
      <c r="E662" s="156"/>
      <c r="F662" s="156"/>
    </row>
    <row r="663" spans="1:6" ht="12.75" customHeight="1">
      <c r="A663" s="156"/>
      <c r="B663" s="156"/>
      <c r="C663" s="156"/>
      <c r="D663" s="156"/>
      <c r="E663" s="156"/>
      <c r="F663" s="156"/>
    </row>
    <row r="664" spans="1:6" ht="12.75" customHeight="1">
      <c r="A664" s="156"/>
      <c r="B664" s="156"/>
      <c r="C664" s="156"/>
      <c r="D664" s="156"/>
      <c r="E664" s="156"/>
      <c r="F664" s="156"/>
    </row>
    <row r="665" spans="1:6" ht="12.75" customHeight="1">
      <c r="A665" s="156"/>
      <c r="B665" s="156"/>
      <c r="C665" s="156"/>
      <c r="D665" s="156"/>
      <c r="E665" s="156"/>
      <c r="F665" s="156"/>
    </row>
    <row r="666" spans="1:6" ht="12.75" customHeight="1">
      <c r="A666" s="156"/>
      <c r="B666" s="156"/>
      <c r="C666" s="156"/>
      <c r="D666" s="156"/>
      <c r="E666" s="156"/>
      <c r="F666" s="156"/>
    </row>
    <row r="667" spans="1:6" ht="12.75" customHeight="1">
      <c r="A667" s="156"/>
      <c r="B667" s="156"/>
      <c r="C667" s="156"/>
      <c r="D667" s="156"/>
      <c r="E667" s="156"/>
      <c r="F667" s="156"/>
    </row>
    <row r="668" spans="1:6" ht="12.75" customHeight="1">
      <c r="A668" s="156"/>
      <c r="B668" s="156"/>
      <c r="C668" s="156"/>
      <c r="D668" s="156"/>
      <c r="E668" s="156"/>
      <c r="F668" s="156"/>
    </row>
    <row r="669" spans="1:6" ht="12.75" customHeight="1">
      <c r="A669" s="156"/>
      <c r="B669" s="156"/>
      <c r="C669" s="156"/>
      <c r="D669" s="156"/>
      <c r="E669" s="156"/>
      <c r="F669" s="156"/>
    </row>
    <row r="670" spans="1:6" ht="12.75" customHeight="1">
      <c r="A670" s="156"/>
      <c r="B670" s="156"/>
      <c r="C670" s="156"/>
      <c r="D670" s="156"/>
      <c r="E670" s="156"/>
      <c r="F670" s="156"/>
    </row>
    <row r="671" spans="1:6" ht="12.75" customHeight="1">
      <c r="A671" s="156"/>
      <c r="B671" s="156"/>
      <c r="C671" s="156"/>
      <c r="D671" s="156"/>
      <c r="E671" s="156"/>
      <c r="F671" s="156"/>
    </row>
    <row r="672" spans="1:6" ht="12.75" customHeight="1">
      <c r="A672" s="156"/>
      <c r="B672" s="156"/>
      <c r="C672" s="156"/>
      <c r="D672" s="156"/>
      <c r="E672" s="156"/>
      <c r="F672" s="156"/>
    </row>
    <row r="673" spans="1:6" ht="12.75" customHeight="1">
      <c r="A673" s="156"/>
      <c r="B673" s="156"/>
      <c r="C673" s="156"/>
      <c r="D673" s="156"/>
      <c r="E673" s="156"/>
      <c r="F673" s="156"/>
    </row>
    <row r="674" spans="1:6" ht="12.75" customHeight="1">
      <c r="A674" s="156"/>
      <c r="B674" s="156"/>
      <c r="C674" s="156"/>
      <c r="D674" s="156"/>
      <c r="E674" s="156"/>
      <c r="F674" s="156"/>
    </row>
    <row r="675" spans="1:6" ht="12.75" customHeight="1">
      <c r="A675" s="156"/>
      <c r="B675" s="156"/>
      <c r="C675" s="156"/>
      <c r="D675" s="156"/>
      <c r="E675" s="156"/>
      <c r="F675" s="156"/>
    </row>
    <row r="676" spans="1:6" ht="12.75" customHeight="1">
      <c r="A676" s="156"/>
      <c r="B676" s="156"/>
      <c r="C676" s="156"/>
      <c r="D676" s="156"/>
      <c r="E676" s="156"/>
      <c r="F676" s="156"/>
    </row>
    <row r="677" spans="1:6" ht="12.75" customHeight="1">
      <c r="A677" s="156"/>
      <c r="B677" s="156"/>
      <c r="C677" s="156"/>
      <c r="D677" s="156"/>
      <c r="E677" s="156"/>
      <c r="F677" s="156"/>
    </row>
    <row r="678" spans="1:6" ht="12.75" customHeight="1">
      <c r="A678" s="156"/>
      <c r="B678" s="156"/>
      <c r="C678" s="156"/>
      <c r="D678" s="156"/>
      <c r="E678" s="156"/>
      <c r="F678" s="156"/>
    </row>
    <row r="679" spans="1:6" ht="12.75" customHeight="1">
      <c r="A679" s="156"/>
      <c r="B679" s="156"/>
      <c r="C679" s="156"/>
      <c r="D679" s="156"/>
      <c r="E679" s="156"/>
      <c r="F679" s="156"/>
    </row>
    <row r="680" spans="1:6" ht="12.75" customHeight="1">
      <c r="A680" s="156"/>
      <c r="B680" s="156"/>
      <c r="C680" s="156"/>
      <c r="D680" s="156"/>
      <c r="E680" s="156"/>
      <c r="F680" s="156"/>
    </row>
    <row r="681" spans="1:6" ht="12.75" customHeight="1">
      <c r="A681" s="156"/>
      <c r="B681" s="156"/>
      <c r="C681" s="156"/>
      <c r="D681" s="156"/>
      <c r="E681" s="156"/>
      <c r="F681" s="156"/>
    </row>
    <row r="682" spans="1:6" ht="12.75" customHeight="1">
      <c r="A682" s="156"/>
      <c r="B682" s="156"/>
      <c r="C682" s="156"/>
      <c r="D682" s="156"/>
      <c r="E682" s="156"/>
      <c r="F682" s="156"/>
    </row>
    <row r="683" spans="1:6" ht="12.75" customHeight="1">
      <c r="A683" s="156"/>
      <c r="B683" s="156"/>
      <c r="C683" s="156"/>
      <c r="D683" s="156"/>
      <c r="E683" s="156"/>
      <c r="F683" s="156"/>
    </row>
    <row r="684" spans="1:6" ht="12.75" customHeight="1">
      <c r="A684" s="156"/>
      <c r="B684" s="156"/>
      <c r="C684" s="156"/>
      <c r="D684" s="156"/>
      <c r="E684" s="156"/>
      <c r="F684" s="156"/>
    </row>
    <row r="685" spans="1:6" ht="12.75" customHeight="1">
      <c r="A685" s="156"/>
      <c r="B685" s="156"/>
      <c r="C685" s="156"/>
      <c r="D685" s="156"/>
      <c r="E685" s="156"/>
      <c r="F685" s="156"/>
    </row>
    <row r="686" spans="1:6" ht="12.75" customHeight="1">
      <c r="A686" s="156"/>
      <c r="B686" s="156"/>
      <c r="C686" s="156"/>
      <c r="D686" s="156"/>
      <c r="E686" s="156"/>
      <c r="F686" s="156"/>
    </row>
    <row r="687" spans="1:6" ht="12.75" customHeight="1">
      <c r="A687" s="156"/>
      <c r="B687" s="156"/>
      <c r="C687" s="156"/>
      <c r="D687" s="156"/>
      <c r="E687" s="156"/>
      <c r="F687" s="156"/>
    </row>
    <row r="688" spans="1:6" ht="12.75" customHeight="1">
      <c r="A688" s="156"/>
      <c r="B688" s="156"/>
      <c r="C688" s="156"/>
      <c r="D688" s="156"/>
      <c r="E688" s="156"/>
      <c r="F688" s="156"/>
    </row>
    <row r="689" spans="1:6" ht="12.75" customHeight="1">
      <c r="A689" s="156"/>
      <c r="B689" s="156"/>
      <c r="C689" s="156"/>
      <c r="D689" s="156"/>
      <c r="E689" s="156"/>
      <c r="F689" s="156"/>
    </row>
    <row r="690" spans="1:6" ht="12.75" customHeight="1">
      <c r="A690" s="156"/>
      <c r="B690" s="156"/>
      <c r="C690" s="156"/>
      <c r="D690" s="156"/>
      <c r="E690" s="156"/>
      <c r="F690" s="156"/>
    </row>
    <row r="691" spans="1:6" ht="12.75" customHeight="1">
      <c r="A691" s="156"/>
      <c r="B691" s="156"/>
      <c r="C691" s="156"/>
      <c r="D691" s="156"/>
      <c r="E691" s="156"/>
      <c r="F691" s="156"/>
    </row>
    <row r="692" spans="1:6" ht="12.75" customHeight="1">
      <c r="A692" s="156"/>
      <c r="B692" s="156"/>
      <c r="C692" s="156"/>
      <c r="D692" s="156"/>
      <c r="E692" s="156"/>
      <c r="F692" s="156"/>
    </row>
    <row r="693" spans="1:6" ht="12.75" customHeight="1">
      <c r="A693" s="156"/>
      <c r="B693" s="156"/>
      <c r="C693" s="156"/>
      <c r="D693" s="156"/>
      <c r="E693" s="156"/>
      <c r="F693" s="156"/>
    </row>
    <row r="694" spans="1:6" ht="12.75" customHeight="1">
      <c r="A694" s="156"/>
      <c r="B694" s="156"/>
      <c r="C694" s="156"/>
      <c r="D694" s="156"/>
      <c r="E694" s="156"/>
      <c r="F694" s="156"/>
    </row>
    <row r="695" spans="1:6" ht="12.75" customHeight="1">
      <c r="A695" s="156"/>
      <c r="B695" s="156"/>
      <c r="C695" s="156"/>
      <c r="D695" s="156"/>
      <c r="E695" s="156"/>
      <c r="F695" s="156"/>
    </row>
    <row r="696" spans="1:6" ht="12.75" customHeight="1">
      <c r="A696" s="156"/>
      <c r="B696" s="156"/>
      <c r="C696" s="156"/>
      <c r="D696" s="156"/>
      <c r="E696" s="156"/>
      <c r="F696" s="156"/>
    </row>
    <row r="697" spans="1:6" ht="12.75" customHeight="1">
      <c r="A697" s="156"/>
      <c r="B697" s="156"/>
      <c r="C697" s="156"/>
      <c r="D697" s="156"/>
      <c r="E697" s="156"/>
      <c r="F697" s="156"/>
    </row>
    <row r="698" spans="1:6" ht="12.75" customHeight="1">
      <c r="A698" s="156"/>
      <c r="B698" s="156"/>
      <c r="C698" s="156"/>
      <c r="D698" s="156"/>
      <c r="E698" s="156"/>
      <c r="F698" s="156"/>
    </row>
    <row r="699" spans="1:6" ht="12.75" customHeight="1">
      <c r="A699" s="156"/>
      <c r="B699" s="156"/>
      <c r="C699" s="156"/>
      <c r="D699" s="156"/>
      <c r="E699" s="156"/>
      <c r="F699" s="156"/>
    </row>
    <row r="700" spans="1:6" ht="12.75" customHeight="1">
      <c r="A700" s="156"/>
      <c r="B700" s="156"/>
      <c r="C700" s="156"/>
      <c r="D700" s="156"/>
      <c r="E700" s="156"/>
      <c r="F700" s="156"/>
    </row>
    <row r="701" spans="1:6" ht="12.75" customHeight="1">
      <c r="A701" s="156"/>
      <c r="B701" s="156"/>
      <c r="C701" s="156"/>
      <c r="D701" s="156"/>
      <c r="E701" s="156"/>
      <c r="F701" s="156"/>
    </row>
    <row r="702" spans="1:6" ht="12.75" customHeight="1">
      <c r="A702" s="156"/>
      <c r="B702" s="156"/>
      <c r="C702" s="156"/>
      <c r="D702" s="156"/>
      <c r="E702" s="156"/>
      <c r="F702" s="156"/>
    </row>
    <row r="703" spans="1:6" ht="12.75" customHeight="1">
      <c r="A703" s="156"/>
      <c r="B703" s="156"/>
      <c r="C703" s="156"/>
      <c r="D703" s="156"/>
      <c r="E703" s="156"/>
      <c r="F703" s="156"/>
    </row>
    <row r="704" spans="1:6" ht="12.75" customHeight="1">
      <c r="A704" s="156"/>
      <c r="B704" s="156"/>
      <c r="C704" s="156"/>
      <c r="D704" s="156"/>
      <c r="E704" s="156"/>
      <c r="F704" s="156"/>
    </row>
    <row r="705" spans="1:6" ht="12.75" customHeight="1">
      <c r="A705" s="156"/>
      <c r="B705" s="156"/>
      <c r="C705" s="156"/>
      <c r="D705" s="156"/>
      <c r="E705" s="156"/>
      <c r="F705" s="156"/>
    </row>
    <row r="706" spans="1:6" ht="12.75" customHeight="1">
      <c r="A706" s="156"/>
      <c r="B706" s="156"/>
      <c r="C706" s="156"/>
      <c r="D706" s="156"/>
      <c r="E706" s="156"/>
      <c r="F706" s="156"/>
    </row>
    <row r="707" spans="1:6" ht="12.75" customHeight="1">
      <c r="A707" s="156"/>
      <c r="B707" s="156"/>
      <c r="C707" s="156"/>
      <c r="D707" s="156"/>
      <c r="E707" s="156"/>
      <c r="F707" s="156"/>
    </row>
    <row r="708" spans="1:6" ht="12.75" customHeight="1">
      <c r="A708" s="156"/>
      <c r="B708" s="156"/>
      <c r="C708" s="156"/>
      <c r="D708" s="156"/>
      <c r="E708" s="156"/>
      <c r="F708" s="156"/>
    </row>
    <row r="709" spans="1:6" ht="12.75" customHeight="1">
      <c r="A709" s="156"/>
      <c r="B709" s="156"/>
      <c r="C709" s="156"/>
      <c r="D709" s="156"/>
      <c r="E709" s="156"/>
      <c r="F709" s="156"/>
    </row>
    <row r="710" spans="1:6" ht="12.75" customHeight="1">
      <c r="A710" s="156"/>
      <c r="B710" s="156"/>
      <c r="C710" s="156"/>
      <c r="D710" s="156"/>
      <c r="E710" s="156"/>
      <c r="F710" s="156"/>
    </row>
    <row r="711" spans="1:6" ht="12.75" customHeight="1">
      <c r="A711" s="156"/>
      <c r="B711" s="156"/>
      <c r="C711" s="156"/>
      <c r="D711" s="156"/>
      <c r="E711" s="156"/>
      <c r="F711" s="156"/>
    </row>
    <row r="712" spans="1:6" ht="12.75" customHeight="1">
      <c r="A712" s="156"/>
      <c r="B712" s="156"/>
      <c r="C712" s="156"/>
      <c r="D712" s="156"/>
      <c r="E712" s="156"/>
      <c r="F712" s="156"/>
    </row>
    <row r="713" spans="1:6" ht="12.75" customHeight="1">
      <c r="A713" s="156"/>
      <c r="B713" s="156"/>
      <c r="C713" s="156"/>
      <c r="D713" s="156"/>
      <c r="E713" s="156"/>
      <c r="F713" s="156"/>
    </row>
    <row r="714" spans="1:6" ht="12.75" customHeight="1">
      <c r="A714" s="156"/>
      <c r="B714" s="156"/>
      <c r="C714" s="156"/>
      <c r="D714" s="156"/>
      <c r="E714" s="156"/>
      <c r="F714" s="156"/>
    </row>
    <row r="715" spans="1:6" ht="12.75" customHeight="1">
      <c r="A715" s="156"/>
      <c r="B715" s="156"/>
      <c r="C715" s="156"/>
      <c r="D715" s="156"/>
      <c r="E715" s="156"/>
      <c r="F715" s="156"/>
    </row>
    <row r="716" spans="1:6" ht="12.75" customHeight="1">
      <c r="A716" s="156"/>
      <c r="B716" s="156"/>
      <c r="C716" s="156"/>
      <c r="D716" s="156"/>
      <c r="E716" s="156"/>
      <c r="F716" s="156"/>
    </row>
    <row r="717" spans="1:6" ht="12.75" customHeight="1">
      <c r="A717" s="156"/>
      <c r="B717" s="156"/>
      <c r="C717" s="156"/>
      <c r="D717" s="156"/>
      <c r="E717" s="156"/>
      <c r="F717" s="156"/>
    </row>
    <row r="718" spans="1:6" ht="12.75" customHeight="1">
      <c r="A718" s="156"/>
      <c r="B718" s="156"/>
      <c r="C718" s="156"/>
      <c r="D718" s="156"/>
      <c r="E718" s="156"/>
      <c r="F718" s="156"/>
    </row>
    <row r="719" spans="1:6" ht="12.75" customHeight="1">
      <c r="A719" s="156"/>
      <c r="B719" s="156"/>
      <c r="C719" s="156"/>
      <c r="D719" s="156"/>
      <c r="E719" s="156"/>
      <c r="F719" s="156"/>
    </row>
    <row r="720" spans="1:6" ht="12.75" customHeight="1">
      <c r="A720" s="156"/>
      <c r="B720" s="156"/>
      <c r="C720" s="156"/>
      <c r="D720" s="156"/>
      <c r="E720" s="156"/>
      <c r="F720" s="156"/>
    </row>
    <row r="721" spans="1:6" ht="12.75" customHeight="1">
      <c r="A721" s="156"/>
      <c r="B721" s="156"/>
      <c r="C721" s="156"/>
      <c r="D721" s="156"/>
      <c r="E721" s="156"/>
      <c r="F721" s="156"/>
    </row>
    <row r="722" spans="1:6" ht="12.75" customHeight="1">
      <c r="A722" s="156"/>
      <c r="B722" s="156"/>
      <c r="C722" s="156"/>
      <c r="D722" s="156"/>
      <c r="E722" s="156"/>
      <c r="F722" s="156"/>
    </row>
    <row r="723" spans="1:6" ht="12.75" customHeight="1">
      <c r="A723" s="156"/>
      <c r="B723" s="156"/>
      <c r="C723" s="156"/>
      <c r="D723" s="156"/>
      <c r="E723" s="156"/>
      <c r="F723" s="156"/>
    </row>
    <row r="724" spans="1:6" ht="12.75" customHeight="1">
      <c r="A724" s="156"/>
      <c r="B724" s="156"/>
      <c r="C724" s="156"/>
      <c r="D724" s="156"/>
      <c r="E724" s="156"/>
      <c r="F724" s="156"/>
    </row>
    <row r="725" spans="1:6" ht="12.75" customHeight="1">
      <c r="A725" s="156"/>
      <c r="B725" s="156"/>
      <c r="C725" s="156"/>
      <c r="D725" s="156"/>
      <c r="E725" s="156"/>
      <c r="F725" s="156"/>
    </row>
    <row r="726" spans="1:6" ht="12.75" customHeight="1">
      <c r="A726" s="156"/>
      <c r="B726" s="156"/>
      <c r="C726" s="156"/>
      <c r="D726" s="156"/>
      <c r="E726" s="156"/>
      <c r="F726" s="156"/>
    </row>
    <row r="727" spans="1:6" ht="12.75" customHeight="1">
      <c r="A727" s="156"/>
      <c r="B727" s="156"/>
      <c r="C727" s="156"/>
      <c r="D727" s="156"/>
      <c r="E727" s="156"/>
      <c r="F727" s="156"/>
    </row>
    <row r="728" spans="1:6" ht="12.75" customHeight="1">
      <c r="A728" s="156"/>
      <c r="B728" s="156"/>
      <c r="C728" s="156"/>
      <c r="D728" s="156"/>
      <c r="E728" s="156"/>
      <c r="F728" s="156"/>
    </row>
    <row r="729" spans="1:6" ht="12.75" customHeight="1">
      <c r="A729" s="156"/>
      <c r="B729" s="156"/>
      <c r="C729" s="156"/>
      <c r="D729" s="156"/>
      <c r="E729" s="156"/>
      <c r="F729" s="156"/>
    </row>
    <row r="730" spans="1:6" ht="12.75" customHeight="1">
      <c r="A730" s="156"/>
      <c r="B730" s="156"/>
      <c r="C730" s="156"/>
      <c r="D730" s="156"/>
      <c r="E730" s="156"/>
      <c r="F730" s="156"/>
    </row>
    <row r="731" spans="1:6" ht="12.75" customHeight="1">
      <c r="A731" s="156"/>
      <c r="B731" s="156"/>
      <c r="C731" s="156"/>
      <c r="D731" s="156"/>
      <c r="E731" s="156"/>
      <c r="F731" s="156"/>
    </row>
    <row r="732" spans="1:6" ht="12.75" customHeight="1">
      <c r="A732" s="156"/>
      <c r="B732" s="156"/>
      <c r="C732" s="156"/>
      <c r="D732" s="156"/>
      <c r="E732" s="156"/>
      <c r="F732" s="156"/>
    </row>
    <row r="733" spans="1:6" ht="12.75" customHeight="1">
      <c r="A733" s="156"/>
      <c r="B733" s="156"/>
      <c r="C733" s="156"/>
      <c r="D733" s="156"/>
      <c r="E733" s="156"/>
      <c r="F733" s="156"/>
    </row>
    <row r="734" spans="1:6" ht="12.75" customHeight="1">
      <c r="A734" s="156"/>
      <c r="B734" s="156"/>
      <c r="C734" s="156"/>
      <c r="D734" s="156"/>
      <c r="E734" s="156"/>
      <c r="F734" s="156"/>
    </row>
    <row r="735" spans="1:6" ht="12.75" customHeight="1">
      <c r="A735" s="156"/>
      <c r="B735" s="156"/>
      <c r="C735" s="156"/>
      <c r="D735" s="156"/>
      <c r="E735" s="156"/>
      <c r="F735" s="156"/>
    </row>
    <row r="736" spans="1:6" ht="12.75" customHeight="1">
      <c r="A736" s="156"/>
      <c r="B736" s="156"/>
      <c r="C736" s="156"/>
      <c r="D736" s="156"/>
      <c r="E736" s="156"/>
      <c r="F736" s="156"/>
    </row>
    <row r="737" spans="1:6" ht="12.75" customHeight="1">
      <c r="A737" s="156"/>
      <c r="B737" s="156"/>
      <c r="C737" s="156"/>
      <c r="D737" s="156"/>
      <c r="E737" s="156"/>
      <c r="F737" s="156"/>
    </row>
    <row r="738" spans="1:6" ht="12.75" customHeight="1">
      <c r="A738" s="156"/>
      <c r="B738" s="156"/>
      <c r="C738" s="156"/>
      <c r="D738" s="156"/>
      <c r="E738" s="156"/>
      <c r="F738" s="156"/>
    </row>
    <row r="739" spans="1:6" ht="12.75" customHeight="1">
      <c r="A739" s="156"/>
      <c r="B739" s="156"/>
      <c r="C739" s="156"/>
      <c r="D739" s="156"/>
      <c r="E739" s="156"/>
      <c r="F739" s="156"/>
    </row>
    <row r="740" spans="1:6" ht="12.75" customHeight="1">
      <c r="A740" s="156"/>
      <c r="B740" s="156"/>
      <c r="C740" s="156"/>
      <c r="D740" s="156"/>
      <c r="E740" s="156"/>
      <c r="F740" s="156"/>
    </row>
    <row r="741" spans="1:6" ht="12.75" customHeight="1">
      <c r="A741" s="156"/>
      <c r="B741" s="156"/>
      <c r="C741" s="156"/>
      <c r="D741" s="156"/>
      <c r="E741" s="156"/>
      <c r="F741" s="156"/>
    </row>
    <row r="742" spans="1:6" ht="12.75" customHeight="1">
      <c r="A742" s="156"/>
      <c r="B742" s="156"/>
      <c r="C742" s="156"/>
      <c r="D742" s="156"/>
      <c r="E742" s="156"/>
      <c r="F742" s="156"/>
    </row>
    <row r="743" spans="1:6" ht="12.75" customHeight="1">
      <c r="A743" s="156"/>
      <c r="B743" s="156"/>
      <c r="C743" s="156"/>
      <c r="D743" s="156"/>
      <c r="E743" s="156"/>
      <c r="F743" s="156"/>
    </row>
    <row r="744" spans="1:6" ht="12.75" customHeight="1">
      <c r="A744" s="156"/>
      <c r="B744" s="156"/>
      <c r="C744" s="156"/>
      <c r="D744" s="156"/>
      <c r="E744" s="156"/>
      <c r="F744" s="156"/>
    </row>
    <row r="745" spans="1:6" ht="12.75" customHeight="1">
      <c r="A745" s="156"/>
      <c r="B745" s="156"/>
      <c r="C745" s="156"/>
      <c r="D745" s="156"/>
      <c r="E745" s="156"/>
      <c r="F745" s="156"/>
    </row>
    <row r="746" spans="1:6" ht="12.75" customHeight="1">
      <c r="A746" s="156"/>
      <c r="B746" s="156"/>
      <c r="C746" s="156"/>
      <c r="D746" s="156"/>
      <c r="E746" s="156"/>
      <c r="F746" s="156"/>
    </row>
    <row r="747" spans="1:6" ht="12.75" customHeight="1">
      <c r="A747" s="156"/>
      <c r="B747" s="156"/>
      <c r="C747" s="156"/>
      <c r="D747" s="156"/>
      <c r="E747" s="156"/>
      <c r="F747" s="156"/>
    </row>
    <row r="748" spans="1:6" ht="12.75" customHeight="1">
      <c r="A748" s="156"/>
      <c r="B748" s="156"/>
      <c r="C748" s="156"/>
      <c r="D748" s="156"/>
      <c r="E748" s="156"/>
      <c r="F748" s="156"/>
    </row>
    <row r="749" spans="1:6" ht="12.75" customHeight="1">
      <c r="A749" s="156"/>
      <c r="B749" s="156"/>
      <c r="C749" s="156"/>
      <c r="D749" s="156"/>
      <c r="E749" s="156"/>
      <c r="F749" s="156"/>
    </row>
    <row r="750" spans="1:6" ht="12.75" customHeight="1">
      <c r="A750" s="156"/>
      <c r="B750" s="156"/>
      <c r="C750" s="156"/>
      <c r="D750" s="156"/>
      <c r="E750" s="156"/>
      <c r="F750" s="156"/>
    </row>
    <row r="751" spans="1:6" ht="12.75" customHeight="1">
      <c r="A751" s="156"/>
      <c r="B751" s="156"/>
      <c r="C751" s="156"/>
      <c r="D751" s="156"/>
      <c r="E751" s="156"/>
      <c r="F751" s="156"/>
    </row>
    <row r="752" spans="1:6" ht="12.75" customHeight="1">
      <c r="A752" s="156"/>
      <c r="B752" s="156"/>
      <c r="C752" s="156"/>
      <c r="D752" s="156"/>
      <c r="E752" s="156"/>
      <c r="F752" s="156"/>
    </row>
    <row r="753" spans="1:6" ht="12.75" customHeight="1">
      <c r="A753" s="156"/>
      <c r="B753" s="156"/>
      <c r="C753" s="156"/>
      <c r="D753" s="156"/>
      <c r="E753" s="156"/>
      <c r="F753" s="156"/>
    </row>
    <row r="754" spans="1:6" ht="12.75" customHeight="1">
      <c r="A754" s="156"/>
      <c r="B754" s="156"/>
      <c r="C754" s="156"/>
      <c r="D754" s="156"/>
      <c r="E754" s="156"/>
      <c r="F754" s="156"/>
    </row>
    <row r="755" spans="1:6" ht="12.75" customHeight="1">
      <c r="A755" s="156"/>
      <c r="B755" s="156"/>
      <c r="C755" s="156"/>
      <c r="D755" s="156"/>
      <c r="E755" s="156"/>
      <c r="F755" s="156"/>
    </row>
    <row r="756" spans="1:6" ht="12.75" customHeight="1">
      <c r="A756" s="156"/>
      <c r="B756" s="156"/>
      <c r="C756" s="156"/>
      <c r="D756" s="156"/>
      <c r="E756" s="156"/>
      <c r="F756" s="156"/>
    </row>
    <row r="757" spans="1:6" ht="12.75" customHeight="1">
      <c r="A757" s="156"/>
      <c r="B757" s="156"/>
      <c r="C757" s="156"/>
      <c r="D757" s="156"/>
      <c r="E757" s="156"/>
      <c r="F757" s="156"/>
    </row>
    <row r="758" spans="1:6" ht="12.75" customHeight="1">
      <c r="A758" s="156"/>
      <c r="B758" s="156"/>
      <c r="C758" s="156"/>
      <c r="D758" s="156"/>
      <c r="E758" s="156"/>
      <c r="F758" s="156"/>
    </row>
    <row r="759" spans="1:6" ht="12.75" customHeight="1">
      <c r="A759" s="156"/>
      <c r="B759" s="156"/>
      <c r="C759" s="156"/>
      <c r="D759" s="156"/>
      <c r="E759" s="156"/>
      <c r="F759" s="156"/>
    </row>
    <row r="760" spans="1:6" ht="12.75" customHeight="1">
      <c r="A760" s="156"/>
      <c r="B760" s="156"/>
      <c r="C760" s="156"/>
      <c r="D760" s="156"/>
      <c r="E760" s="156"/>
      <c r="F760" s="156"/>
    </row>
    <row r="761" spans="1:6" ht="12.75" customHeight="1">
      <c r="A761" s="156"/>
      <c r="B761" s="156"/>
      <c r="C761" s="156"/>
      <c r="D761" s="156"/>
      <c r="E761" s="156"/>
      <c r="F761" s="156"/>
    </row>
    <row r="762" spans="1:6" ht="12.75" customHeight="1">
      <c r="A762" s="156"/>
      <c r="B762" s="156"/>
      <c r="C762" s="156"/>
      <c r="D762" s="156"/>
      <c r="E762" s="156"/>
      <c r="F762" s="156"/>
    </row>
    <row r="763" spans="1:6" ht="12.75" customHeight="1">
      <c r="A763" s="156"/>
      <c r="B763" s="156"/>
      <c r="C763" s="156"/>
      <c r="D763" s="156"/>
      <c r="E763" s="156"/>
      <c r="F763" s="156"/>
    </row>
    <row r="764" spans="1:6" ht="12.75" customHeight="1">
      <c r="A764" s="156"/>
      <c r="B764" s="156"/>
      <c r="C764" s="156"/>
      <c r="D764" s="156"/>
      <c r="E764" s="156"/>
      <c r="F764" s="156"/>
    </row>
    <row r="765" spans="1:6" ht="12.75" customHeight="1">
      <c r="A765" s="156"/>
      <c r="B765" s="156"/>
      <c r="C765" s="156"/>
      <c r="D765" s="156"/>
      <c r="E765" s="156"/>
      <c r="F765" s="156"/>
    </row>
    <row r="766" spans="1:6" ht="12.75" customHeight="1">
      <c r="A766" s="156"/>
      <c r="B766" s="156"/>
      <c r="C766" s="156"/>
      <c r="D766" s="156"/>
      <c r="E766" s="156"/>
      <c r="F766" s="156"/>
    </row>
    <row r="767" spans="1:6" ht="12.75" customHeight="1">
      <c r="A767" s="156"/>
      <c r="B767" s="156"/>
      <c r="C767" s="156"/>
      <c r="D767" s="156"/>
      <c r="E767" s="156"/>
      <c r="F767" s="156"/>
    </row>
    <row r="768" spans="1:6" ht="12.75" customHeight="1">
      <c r="A768" s="156"/>
      <c r="B768" s="156"/>
      <c r="C768" s="156"/>
      <c r="D768" s="156"/>
      <c r="E768" s="156"/>
      <c r="F768" s="156"/>
    </row>
    <row r="769" spans="1:6" ht="12.75" customHeight="1">
      <c r="A769" s="156"/>
      <c r="B769" s="156"/>
      <c r="C769" s="156"/>
      <c r="D769" s="156"/>
      <c r="E769" s="156"/>
      <c r="F769" s="156"/>
    </row>
    <row r="770" spans="1:6" ht="12.75" customHeight="1">
      <c r="A770" s="156"/>
      <c r="B770" s="156"/>
      <c r="C770" s="156"/>
      <c r="D770" s="156"/>
      <c r="E770" s="156"/>
      <c r="F770" s="156"/>
    </row>
    <row r="771" spans="1:6" ht="12.75" customHeight="1">
      <c r="A771" s="156"/>
      <c r="B771" s="156"/>
      <c r="C771" s="156"/>
      <c r="D771" s="156"/>
      <c r="E771" s="156"/>
      <c r="F771" s="156"/>
    </row>
    <row r="772" spans="1:6" ht="12.75" customHeight="1">
      <c r="A772" s="156"/>
      <c r="B772" s="156"/>
      <c r="C772" s="156"/>
      <c r="D772" s="156"/>
      <c r="E772" s="156"/>
      <c r="F772" s="156"/>
    </row>
    <row r="773" spans="1:6" ht="12.75" customHeight="1">
      <c r="A773" s="156"/>
      <c r="B773" s="156"/>
      <c r="C773" s="156"/>
      <c r="D773" s="156"/>
      <c r="E773" s="156"/>
      <c r="F773" s="156"/>
    </row>
    <row r="774" spans="1:6" ht="12.75" customHeight="1">
      <c r="A774" s="156"/>
      <c r="B774" s="156"/>
      <c r="C774" s="156"/>
      <c r="D774" s="156"/>
      <c r="E774" s="156"/>
      <c r="F774" s="156"/>
    </row>
    <row r="775" spans="1:6" ht="12.75" customHeight="1">
      <c r="A775" s="156"/>
      <c r="B775" s="156"/>
      <c r="C775" s="156"/>
      <c r="D775" s="156"/>
      <c r="E775" s="156"/>
      <c r="F775" s="156"/>
    </row>
    <row r="776" spans="1:6" ht="12.75" customHeight="1">
      <c r="A776" s="156"/>
      <c r="B776" s="156"/>
      <c r="C776" s="156"/>
      <c r="D776" s="156"/>
      <c r="E776" s="156"/>
      <c r="F776" s="156"/>
    </row>
    <row r="777" spans="1:6" ht="12.75" customHeight="1">
      <c r="A777" s="156"/>
      <c r="B777" s="156"/>
      <c r="C777" s="156"/>
      <c r="D777" s="156"/>
      <c r="E777" s="156"/>
      <c r="F777" s="156"/>
    </row>
    <row r="778" spans="1:6" ht="12.75" customHeight="1">
      <c r="A778" s="156"/>
      <c r="B778" s="156"/>
      <c r="C778" s="156"/>
      <c r="D778" s="156"/>
      <c r="E778" s="156"/>
      <c r="F778" s="156"/>
    </row>
    <row r="779" spans="1:6" ht="12.75" customHeight="1">
      <c r="A779" s="156"/>
      <c r="B779" s="156"/>
      <c r="C779" s="156"/>
      <c r="D779" s="156"/>
      <c r="E779" s="156"/>
      <c r="F779" s="156"/>
    </row>
    <row r="780" spans="1:6" ht="12.75" customHeight="1">
      <c r="A780" s="156"/>
      <c r="B780" s="156"/>
      <c r="C780" s="156"/>
      <c r="D780" s="156"/>
      <c r="E780" s="156"/>
      <c r="F780" s="156"/>
    </row>
    <row r="781" spans="1:6" ht="12.75" customHeight="1">
      <c r="A781" s="156"/>
      <c r="B781" s="156"/>
      <c r="C781" s="156"/>
      <c r="D781" s="156"/>
      <c r="E781" s="156"/>
      <c r="F781" s="156"/>
    </row>
    <row r="782" spans="1:6" ht="12.75" customHeight="1">
      <c r="A782" s="156"/>
      <c r="B782" s="156"/>
      <c r="C782" s="156"/>
      <c r="D782" s="156"/>
      <c r="E782" s="156"/>
      <c r="F782" s="156"/>
    </row>
    <row r="783" spans="1:6" ht="12.75" customHeight="1">
      <c r="A783" s="156"/>
      <c r="B783" s="156"/>
      <c r="C783" s="156"/>
      <c r="D783" s="156"/>
      <c r="E783" s="156"/>
      <c r="F783" s="156"/>
    </row>
    <row r="784" spans="1:6" ht="12.75" customHeight="1">
      <c r="A784" s="156"/>
      <c r="B784" s="156"/>
      <c r="C784" s="156"/>
      <c r="D784" s="156"/>
      <c r="E784" s="156"/>
      <c r="F784" s="156"/>
    </row>
    <row r="785" spans="1:6" ht="12.75" customHeight="1">
      <c r="A785" s="156"/>
      <c r="B785" s="156"/>
      <c r="C785" s="156"/>
      <c r="D785" s="156"/>
      <c r="E785" s="156"/>
      <c r="F785" s="156"/>
    </row>
    <row r="786" spans="1:6" ht="12.75" customHeight="1">
      <c r="A786" s="156"/>
      <c r="B786" s="156"/>
      <c r="C786" s="156"/>
      <c r="D786" s="156"/>
      <c r="E786" s="156"/>
      <c r="F786" s="156"/>
    </row>
    <row r="787" spans="1:6" ht="12.75" customHeight="1">
      <c r="A787" s="156"/>
      <c r="B787" s="156"/>
      <c r="C787" s="156"/>
      <c r="D787" s="156"/>
      <c r="E787" s="156"/>
      <c r="F787" s="156"/>
    </row>
    <row r="788" spans="1:6" ht="12.75" customHeight="1">
      <c r="A788" s="156"/>
      <c r="B788" s="156"/>
      <c r="C788" s="156"/>
      <c r="D788" s="156"/>
      <c r="E788" s="156"/>
      <c r="F788" s="156"/>
    </row>
    <row r="789" spans="1:6" ht="12.75" customHeight="1">
      <c r="A789" s="156"/>
      <c r="B789" s="156"/>
      <c r="C789" s="156"/>
      <c r="D789" s="156"/>
      <c r="E789" s="156"/>
      <c r="F789" s="156"/>
    </row>
    <row r="790" spans="1:6" ht="12.75" customHeight="1">
      <c r="A790" s="156"/>
      <c r="B790" s="156"/>
      <c r="C790" s="156"/>
      <c r="D790" s="156"/>
      <c r="E790" s="156"/>
      <c r="F790" s="156"/>
    </row>
    <row r="791" spans="1:6" ht="12.75" customHeight="1">
      <c r="A791" s="156"/>
      <c r="B791" s="156"/>
      <c r="C791" s="156"/>
      <c r="D791" s="156"/>
      <c r="E791" s="156"/>
      <c r="F791" s="156"/>
    </row>
    <row r="792" spans="1:6" ht="12.75" customHeight="1">
      <c r="A792" s="156"/>
      <c r="B792" s="156"/>
      <c r="C792" s="156"/>
      <c r="D792" s="156"/>
      <c r="E792" s="156"/>
      <c r="F792" s="156"/>
    </row>
    <row r="793" spans="1:6" ht="12.75" customHeight="1">
      <c r="A793" s="156"/>
      <c r="B793" s="156"/>
      <c r="C793" s="156"/>
      <c r="D793" s="156"/>
      <c r="E793" s="156"/>
      <c r="F793" s="156"/>
    </row>
    <row r="794" spans="1:6" ht="12.75" customHeight="1">
      <c r="A794" s="156"/>
      <c r="B794" s="156"/>
      <c r="C794" s="156"/>
      <c r="D794" s="156"/>
      <c r="E794" s="156"/>
      <c r="F794" s="156"/>
    </row>
    <row r="795" spans="1:6" ht="12.75" customHeight="1">
      <c r="A795" s="156"/>
      <c r="B795" s="156"/>
      <c r="C795" s="156"/>
      <c r="D795" s="156"/>
      <c r="E795" s="156"/>
      <c r="F795" s="156"/>
    </row>
    <row r="796" spans="1:6" ht="12.75" customHeight="1">
      <c r="A796" s="156"/>
      <c r="B796" s="156"/>
      <c r="C796" s="156"/>
      <c r="D796" s="156"/>
      <c r="E796" s="156"/>
      <c r="F796" s="156"/>
    </row>
    <row r="797" spans="1:6" ht="12.75" customHeight="1">
      <c r="A797" s="156"/>
      <c r="B797" s="156"/>
      <c r="C797" s="156"/>
      <c r="D797" s="156"/>
      <c r="E797" s="156"/>
      <c r="F797" s="156"/>
    </row>
    <row r="798" spans="1:6" ht="12.75" customHeight="1">
      <c r="A798" s="156"/>
      <c r="B798" s="156"/>
      <c r="C798" s="156"/>
      <c r="D798" s="156"/>
      <c r="E798" s="156"/>
      <c r="F798" s="156"/>
    </row>
    <row r="799" spans="1:6" ht="12.75" customHeight="1">
      <c r="A799" s="156"/>
      <c r="B799" s="156"/>
      <c r="C799" s="156"/>
      <c r="D799" s="156"/>
      <c r="E799" s="156"/>
      <c r="F799" s="156"/>
    </row>
    <row r="800" spans="1:6" ht="12.75" customHeight="1">
      <c r="A800" s="156"/>
      <c r="B800" s="156"/>
      <c r="C800" s="156"/>
      <c r="D800" s="156"/>
      <c r="E800" s="156"/>
      <c r="F800" s="156"/>
    </row>
    <row r="801" spans="1:6" ht="12.75" customHeight="1">
      <c r="A801" s="156"/>
      <c r="B801" s="156"/>
      <c r="C801" s="156"/>
      <c r="D801" s="156"/>
      <c r="E801" s="156"/>
      <c r="F801" s="156"/>
    </row>
    <row r="802" spans="1:6" ht="12.75" customHeight="1">
      <c r="A802" s="156"/>
      <c r="B802" s="156"/>
      <c r="C802" s="156"/>
      <c r="D802" s="156"/>
      <c r="E802" s="156"/>
      <c r="F802" s="156"/>
    </row>
    <row r="803" spans="1:6" ht="12.75" customHeight="1">
      <c r="A803" s="156"/>
      <c r="B803" s="156"/>
      <c r="C803" s="156"/>
      <c r="D803" s="156"/>
      <c r="E803" s="156"/>
      <c r="F803" s="156"/>
    </row>
    <row r="804" spans="1:6" ht="12.75" customHeight="1">
      <c r="A804" s="156"/>
      <c r="B804" s="156"/>
      <c r="C804" s="156"/>
      <c r="D804" s="156"/>
      <c r="E804" s="156"/>
      <c r="F804" s="156"/>
    </row>
    <row r="805" spans="1:6" ht="12.75" customHeight="1">
      <c r="A805" s="156"/>
      <c r="B805" s="156"/>
      <c r="C805" s="156"/>
      <c r="D805" s="156"/>
      <c r="E805" s="156"/>
      <c r="F805" s="156"/>
    </row>
    <row r="806" spans="1:6" ht="12.75" customHeight="1">
      <c r="A806" s="156"/>
      <c r="B806" s="156"/>
      <c r="C806" s="156"/>
      <c r="D806" s="156"/>
      <c r="E806" s="156"/>
      <c r="F806" s="156"/>
    </row>
    <row r="807" spans="1:6" ht="12.75" customHeight="1">
      <c r="A807" s="156"/>
      <c r="B807" s="156"/>
      <c r="C807" s="156"/>
      <c r="D807" s="156"/>
      <c r="E807" s="156"/>
      <c r="F807" s="156"/>
    </row>
    <row r="808" spans="1:6" ht="12.75" customHeight="1">
      <c r="A808" s="156"/>
      <c r="B808" s="156"/>
      <c r="C808" s="156"/>
      <c r="D808" s="156"/>
      <c r="E808" s="156"/>
      <c r="F808" s="156"/>
    </row>
    <row r="809" spans="1:6" ht="12.75" customHeight="1">
      <c r="A809" s="156"/>
      <c r="B809" s="156"/>
      <c r="C809" s="156"/>
      <c r="D809" s="156"/>
      <c r="E809" s="156"/>
      <c r="F809" s="156"/>
    </row>
    <row r="810" spans="1:6" ht="12.75" customHeight="1">
      <c r="A810" s="156"/>
      <c r="B810" s="156"/>
      <c r="C810" s="156"/>
      <c r="D810" s="156"/>
      <c r="E810" s="156"/>
      <c r="F810" s="156"/>
    </row>
    <row r="811" spans="1:6" ht="12.75" customHeight="1">
      <c r="A811" s="156"/>
      <c r="B811" s="156"/>
      <c r="C811" s="156"/>
      <c r="D811" s="156"/>
      <c r="E811" s="156"/>
      <c r="F811" s="156"/>
    </row>
    <row r="812" spans="1:6" ht="12.75" customHeight="1">
      <c r="A812" s="156"/>
      <c r="B812" s="156"/>
      <c r="C812" s="156"/>
      <c r="D812" s="156"/>
      <c r="E812" s="156"/>
      <c r="F812" s="156"/>
    </row>
    <row r="813" spans="1:6" ht="12.75" customHeight="1">
      <c r="A813" s="156"/>
      <c r="B813" s="156"/>
      <c r="C813" s="156"/>
      <c r="D813" s="156"/>
      <c r="E813" s="156"/>
      <c r="F813" s="156"/>
    </row>
    <row r="814" spans="1:6" ht="12.75" customHeight="1">
      <c r="A814" s="156"/>
      <c r="B814" s="156"/>
      <c r="C814" s="156"/>
      <c r="D814" s="156"/>
      <c r="E814" s="156"/>
      <c r="F814" s="156"/>
    </row>
    <row r="815" spans="1:6" ht="12.75" customHeight="1">
      <c r="A815" s="156"/>
      <c r="B815" s="156"/>
      <c r="C815" s="156"/>
      <c r="D815" s="156"/>
      <c r="E815" s="156"/>
      <c r="F815" s="156"/>
    </row>
    <row r="816" spans="1:6" ht="12.75" customHeight="1">
      <c r="A816" s="156"/>
      <c r="B816" s="156"/>
      <c r="C816" s="156"/>
      <c r="D816" s="156"/>
      <c r="E816" s="156"/>
      <c r="F816" s="156"/>
    </row>
    <row r="817" spans="1:6" ht="12.75" customHeight="1">
      <c r="A817" s="156"/>
      <c r="B817" s="156"/>
      <c r="C817" s="156"/>
      <c r="D817" s="156"/>
      <c r="E817" s="156"/>
      <c r="F817" s="156"/>
    </row>
    <row r="818" spans="1:6" ht="12.75" customHeight="1">
      <c r="A818" s="156"/>
      <c r="B818" s="156"/>
      <c r="C818" s="156"/>
      <c r="D818" s="156"/>
      <c r="E818" s="156"/>
      <c r="F818" s="156"/>
    </row>
    <row r="819" spans="1:6" ht="12.75" customHeight="1">
      <c r="A819" s="156"/>
      <c r="B819" s="156"/>
      <c r="C819" s="156"/>
      <c r="D819" s="156"/>
      <c r="E819" s="156"/>
      <c r="F819" s="156"/>
    </row>
    <row r="820" spans="1:6" ht="12.75" customHeight="1">
      <c r="A820" s="156"/>
      <c r="B820" s="156"/>
      <c r="C820" s="156"/>
      <c r="D820" s="156"/>
      <c r="E820" s="156"/>
      <c r="F820" s="156"/>
    </row>
    <row r="821" spans="1:6" ht="12.75" customHeight="1">
      <c r="A821" s="156"/>
      <c r="B821" s="156"/>
      <c r="C821" s="156"/>
      <c r="D821" s="156"/>
      <c r="E821" s="156"/>
      <c r="F821" s="156"/>
    </row>
    <row r="822" spans="1:6" ht="12.75" customHeight="1">
      <c r="A822" s="156"/>
      <c r="B822" s="156"/>
      <c r="C822" s="156"/>
      <c r="D822" s="156"/>
      <c r="E822" s="156"/>
      <c r="F822" s="156"/>
    </row>
    <row r="823" spans="1:6" ht="12.75" customHeight="1">
      <c r="A823" s="156"/>
      <c r="B823" s="156"/>
      <c r="C823" s="156"/>
      <c r="D823" s="156"/>
      <c r="E823" s="156"/>
      <c r="F823" s="156"/>
    </row>
    <row r="824" spans="1:6" ht="12.75" customHeight="1">
      <c r="A824" s="156"/>
      <c r="B824" s="156"/>
      <c r="C824" s="156"/>
      <c r="D824" s="156"/>
      <c r="E824" s="156"/>
      <c r="F824" s="156"/>
    </row>
    <row r="825" spans="1:6" ht="12.75" customHeight="1">
      <c r="A825" s="156"/>
      <c r="B825" s="156"/>
      <c r="C825" s="156"/>
      <c r="D825" s="156"/>
      <c r="E825" s="156"/>
      <c r="F825" s="156"/>
    </row>
    <row r="826" spans="1:6" ht="12.75" customHeight="1">
      <c r="A826" s="156"/>
      <c r="B826" s="156"/>
      <c r="C826" s="156"/>
      <c r="D826" s="156"/>
      <c r="E826" s="156"/>
      <c r="F826" s="156"/>
    </row>
    <row r="827" spans="1:6" ht="12.75" customHeight="1">
      <c r="A827" s="156"/>
      <c r="B827" s="156"/>
      <c r="C827" s="156"/>
      <c r="D827" s="156"/>
      <c r="E827" s="156"/>
      <c r="F827" s="156"/>
    </row>
    <row r="828" spans="1:6" ht="12.75" customHeight="1">
      <c r="A828" s="156"/>
      <c r="B828" s="156"/>
      <c r="C828" s="156"/>
      <c r="D828" s="156"/>
      <c r="E828" s="156"/>
      <c r="F828" s="156"/>
    </row>
    <row r="829" spans="1:6" ht="12.75" customHeight="1">
      <c r="A829" s="156"/>
      <c r="B829" s="156"/>
      <c r="C829" s="156"/>
      <c r="D829" s="156"/>
      <c r="E829" s="156"/>
      <c r="F829" s="156"/>
    </row>
    <row r="830" spans="1:6" ht="12.75" customHeight="1">
      <c r="A830" s="156"/>
      <c r="B830" s="156"/>
      <c r="C830" s="156"/>
      <c r="D830" s="156"/>
      <c r="E830" s="156"/>
      <c r="F830" s="156"/>
    </row>
    <row r="831" spans="1:6" ht="12.75" customHeight="1">
      <c r="A831" s="156"/>
      <c r="B831" s="156"/>
      <c r="C831" s="156"/>
      <c r="D831" s="156"/>
      <c r="E831" s="156"/>
      <c r="F831" s="156"/>
    </row>
    <row r="832" spans="1:6" ht="12.75" customHeight="1">
      <c r="A832" s="156"/>
      <c r="B832" s="156"/>
      <c r="C832" s="156"/>
      <c r="D832" s="156"/>
      <c r="E832" s="156"/>
      <c r="F832" s="156"/>
    </row>
    <row r="833" spans="1:6" ht="12.75" customHeight="1">
      <c r="A833" s="156"/>
      <c r="B833" s="156"/>
      <c r="C833" s="156"/>
      <c r="D833" s="156"/>
      <c r="E833" s="156"/>
      <c r="F833" s="156"/>
    </row>
    <row r="834" spans="1:6" ht="12.75" customHeight="1">
      <c r="A834" s="156"/>
      <c r="B834" s="156"/>
      <c r="C834" s="156"/>
      <c r="D834" s="156"/>
      <c r="E834" s="156"/>
      <c r="F834" s="156"/>
    </row>
    <row r="835" spans="1:6" ht="12.75" customHeight="1">
      <c r="A835" s="156"/>
      <c r="B835" s="156"/>
      <c r="C835" s="156"/>
      <c r="D835" s="156"/>
      <c r="E835" s="156"/>
      <c r="F835" s="156"/>
    </row>
    <row r="836" spans="1:6" ht="12.75" customHeight="1">
      <c r="A836" s="156"/>
      <c r="B836" s="156"/>
      <c r="C836" s="156"/>
      <c r="D836" s="156"/>
      <c r="E836" s="156"/>
      <c r="F836" s="156"/>
    </row>
    <row r="837" spans="1:6" ht="12.75" customHeight="1">
      <c r="A837" s="156"/>
      <c r="B837" s="156"/>
      <c r="C837" s="156"/>
      <c r="D837" s="156"/>
      <c r="E837" s="156"/>
      <c r="F837" s="156"/>
    </row>
    <row r="838" spans="1:6" ht="12.75" customHeight="1">
      <c r="A838" s="156"/>
      <c r="B838" s="156"/>
      <c r="C838" s="156"/>
      <c r="D838" s="156"/>
      <c r="E838" s="156"/>
      <c r="F838" s="156"/>
    </row>
    <row r="839" spans="1:6" ht="12.75" customHeight="1">
      <c r="A839" s="156"/>
      <c r="B839" s="156"/>
      <c r="C839" s="156"/>
      <c r="D839" s="156"/>
      <c r="E839" s="156"/>
      <c r="F839" s="156"/>
    </row>
    <row r="840" spans="1:6" ht="12.75" customHeight="1">
      <c r="A840" s="156"/>
      <c r="B840" s="156"/>
      <c r="C840" s="156"/>
      <c r="D840" s="156"/>
      <c r="E840" s="156"/>
      <c r="F840" s="156"/>
    </row>
    <row r="841" spans="1:6" ht="12.75" customHeight="1">
      <c r="A841" s="156"/>
      <c r="B841" s="156"/>
      <c r="C841" s="156"/>
      <c r="D841" s="156"/>
      <c r="E841" s="156"/>
      <c r="F841" s="156"/>
    </row>
    <row r="842" spans="1:6" ht="12.75" customHeight="1">
      <c r="A842" s="156"/>
      <c r="B842" s="156"/>
      <c r="C842" s="156"/>
      <c r="D842" s="156"/>
      <c r="E842" s="156"/>
      <c r="F842" s="156"/>
    </row>
    <row r="843" spans="1:6" ht="12.75" customHeight="1">
      <c r="A843" s="156"/>
      <c r="B843" s="156"/>
      <c r="C843" s="156"/>
      <c r="D843" s="156"/>
      <c r="E843" s="156"/>
      <c r="F843" s="156"/>
    </row>
    <row r="844" spans="1:6" ht="12.75" customHeight="1">
      <c r="A844" s="156"/>
      <c r="B844" s="156"/>
      <c r="C844" s="156"/>
      <c r="D844" s="156"/>
      <c r="E844" s="156"/>
      <c r="F844" s="156"/>
    </row>
    <row r="845" spans="1:6" ht="12.75" customHeight="1">
      <c r="A845" s="156"/>
      <c r="B845" s="156"/>
      <c r="C845" s="156"/>
      <c r="D845" s="156"/>
      <c r="E845" s="156"/>
      <c r="F845" s="156"/>
    </row>
    <row r="846" spans="1:6" ht="12.75" customHeight="1">
      <c r="A846" s="156"/>
      <c r="B846" s="156"/>
      <c r="C846" s="156"/>
      <c r="D846" s="156"/>
      <c r="E846" s="156"/>
      <c r="F846" s="156"/>
    </row>
    <row r="847" spans="1:6" ht="12.75" customHeight="1">
      <c r="A847" s="156"/>
      <c r="B847" s="156"/>
      <c r="C847" s="156"/>
      <c r="D847" s="156"/>
      <c r="E847" s="156"/>
      <c r="F847" s="156"/>
    </row>
    <row r="848" spans="1:6" ht="12.75" customHeight="1">
      <c r="A848" s="156"/>
      <c r="B848" s="156"/>
      <c r="C848" s="156"/>
      <c r="D848" s="156"/>
      <c r="E848" s="156"/>
      <c r="F848" s="156"/>
    </row>
    <row r="849" spans="1:6" ht="12.75" customHeight="1">
      <c r="A849" s="156"/>
      <c r="B849" s="156"/>
      <c r="C849" s="156"/>
      <c r="D849" s="156"/>
      <c r="E849" s="156"/>
      <c r="F849" s="156"/>
    </row>
    <row r="850" spans="1:6" ht="12.75" customHeight="1">
      <c r="A850" s="156"/>
      <c r="B850" s="156"/>
      <c r="C850" s="156"/>
      <c r="D850" s="156"/>
      <c r="E850" s="156"/>
      <c r="F850" s="156"/>
    </row>
    <row r="851" spans="1:6" ht="12.75" customHeight="1">
      <c r="A851" s="156"/>
      <c r="B851" s="156"/>
      <c r="C851" s="156"/>
      <c r="D851" s="156"/>
      <c r="E851" s="156"/>
      <c r="F851" s="156"/>
    </row>
    <row r="852" spans="1:6" ht="12.75" customHeight="1">
      <c r="A852" s="156"/>
      <c r="B852" s="156"/>
      <c r="C852" s="156"/>
      <c r="D852" s="156"/>
      <c r="E852" s="156"/>
      <c r="F852" s="156"/>
    </row>
    <row r="853" spans="1:6" ht="12.75" customHeight="1">
      <c r="A853" s="156"/>
      <c r="B853" s="156"/>
      <c r="C853" s="156"/>
      <c r="D853" s="156"/>
      <c r="E853" s="156"/>
      <c r="F853" s="156"/>
    </row>
    <row r="854" spans="1:6" ht="12.75" customHeight="1">
      <c r="A854" s="156"/>
      <c r="B854" s="156"/>
      <c r="C854" s="156"/>
      <c r="D854" s="156"/>
      <c r="E854" s="156"/>
      <c r="F854" s="156"/>
    </row>
    <row r="855" spans="1:6" ht="12.75" customHeight="1">
      <c r="A855" s="156"/>
      <c r="B855" s="156"/>
      <c r="C855" s="156"/>
      <c r="D855" s="156"/>
      <c r="E855" s="156"/>
      <c r="F855" s="156"/>
    </row>
    <row r="856" spans="1:6" ht="12.75" customHeight="1">
      <c r="A856" s="156"/>
      <c r="B856" s="156"/>
      <c r="C856" s="156"/>
      <c r="D856" s="156"/>
      <c r="E856" s="156"/>
      <c r="F856" s="156"/>
    </row>
    <row r="857" spans="1:6" ht="12.75" customHeight="1">
      <c r="A857" s="156"/>
      <c r="B857" s="156"/>
      <c r="C857" s="156"/>
      <c r="D857" s="156"/>
      <c r="E857" s="156"/>
      <c r="F857" s="156"/>
    </row>
    <row r="858" spans="1:6" ht="12.75" customHeight="1">
      <c r="A858" s="156"/>
      <c r="B858" s="156"/>
      <c r="C858" s="156"/>
      <c r="D858" s="156"/>
      <c r="E858" s="156"/>
      <c r="F858" s="156"/>
    </row>
    <row r="859" spans="1:6" ht="12.75" customHeight="1">
      <c r="A859" s="156"/>
      <c r="B859" s="156"/>
      <c r="C859" s="156"/>
      <c r="D859" s="156"/>
      <c r="E859" s="156"/>
      <c r="F859" s="156"/>
    </row>
    <row r="860" spans="1:6" ht="12.75" customHeight="1">
      <c r="A860" s="156"/>
      <c r="B860" s="156"/>
      <c r="C860" s="156"/>
      <c r="D860" s="156"/>
      <c r="E860" s="156"/>
      <c r="F860" s="156"/>
    </row>
    <row r="861" spans="1:6" ht="12.75" customHeight="1">
      <c r="A861" s="156"/>
      <c r="B861" s="156"/>
      <c r="C861" s="156"/>
      <c r="D861" s="156"/>
      <c r="E861" s="156"/>
      <c r="F861" s="156"/>
    </row>
    <row r="862" spans="1:6" ht="12.75" customHeight="1">
      <c r="A862" s="156"/>
      <c r="B862" s="156"/>
      <c r="C862" s="156"/>
      <c r="D862" s="156"/>
      <c r="E862" s="156"/>
      <c r="F862" s="156"/>
    </row>
    <row r="863" spans="1:6" ht="12.75" customHeight="1">
      <c r="A863" s="156"/>
      <c r="B863" s="156"/>
      <c r="C863" s="156"/>
      <c r="D863" s="156"/>
      <c r="E863" s="156"/>
      <c r="F863" s="156"/>
    </row>
    <row r="864" spans="1:6" ht="12.75" customHeight="1">
      <c r="A864" s="156"/>
      <c r="B864" s="156"/>
      <c r="C864" s="156"/>
      <c r="D864" s="156"/>
      <c r="E864" s="156"/>
      <c r="F864" s="156"/>
    </row>
    <row r="865" spans="1:6" ht="12.75" customHeight="1">
      <c r="A865" s="156"/>
      <c r="B865" s="156"/>
      <c r="C865" s="156"/>
      <c r="D865" s="156"/>
      <c r="E865" s="156"/>
      <c r="F865" s="156"/>
    </row>
    <row r="866" spans="1:6" ht="12.75" customHeight="1">
      <c r="A866" s="156"/>
      <c r="B866" s="156"/>
      <c r="C866" s="156"/>
      <c r="D866" s="156"/>
      <c r="E866" s="156"/>
      <c r="F866" s="156"/>
    </row>
    <row r="867" spans="1:6" ht="12.75" customHeight="1">
      <c r="A867" s="156"/>
      <c r="B867" s="156"/>
      <c r="C867" s="156"/>
      <c r="D867" s="156"/>
      <c r="E867" s="156"/>
      <c r="F867" s="156"/>
    </row>
    <row r="868" spans="1:6" ht="12.75" customHeight="1">
      <c r="A868" s="156"/>
      <c r="B868" s="156"/>
      <c r="C868" s="156"/>
      <c r="D868" s="156"/>
      <c r="E868" s="156"/>
      <c r="F868" s="156"/>
    </row>
    <row r="869" spans="1:6" ht="12.75" customHeight="1">
      <c r="A869" s="156"/>
      <c r="B869" s="156"/>
      <c r="C869" s="156"/>
      <c r="D869" s="156"/>
      <c r="E869" s="156"/>
      <c r="F869" s="156"/>
    </row>
    <row r="870" spans="1:6" ht="12.75" customHeight="1">
      <c r="A870" s="156"/>
      <c r="B870" s="156"/>
      <c r="C870" s="156"/>
      <c r="D870" s="156"/>
      <c r="E870" s="156"/>
      <c r="F870" s="156"/>
    </row>
    <row r="871" spans="1:6" ht="12.75" customHeight="1">
      <c r="A871" s="156"/>
      <c r="B871" s="156"/>
      <c r="C871" s="156"/>
      <c r="D871" s="156"/>
      <c r="E871" s="156"/>
      <c r="F871" s="156"/>
    </row>
    <row r="872" spans="1:6" ht="12.75" customHeight="1">
      <c r="A872" s="156"/>
      <c r="B872" s="156"/>
      <c r="C872" s="156"/>
      <c r="D872" s="156"/>
      <c r="E872" s="156"/>
      <c r="F872" s="156"/>
    </row>
    <row r="873" spans="1:6" ht="12.75" customHeight="1">
      <c r="A873" s="156"/>
      <c r="B873" s="156"/>
      <c r="C873" s="156"/>
      <c r="D873" s="156"/>
      <c r="E873" s="156"/>
      <c r="F873" s="156"/>
    </row>
    <row r="874" spans="1:6" ht="12.75" customHeight="1">
      <c r="A874" s="156"/>
      <c r="B874" s="156"/>
      <c r="C874" s="156"/>
      <c r="D874" s="156"/>
      <c r="E874" s="156"/>
      <c r="F874" s="156"/>
    </row>
    <row r="875" spans="1:6" ht="12.75" customHeight="1">
      <c r="A875" s="156"/>
      <c r="B875" s="156"/>
      <c r="C875" s="156"/>
      <c r="D875" s="156"/>
      <c r="E875" s="156"/>
      <c r="F875" s="156"/>
    </row>
    <row r="876" spans="1:6" ht="12.75" customHeight="1">
      <c r="A876" s="156"/>
      <c r="B876" s="156"/>
      <c r="C876" s="156"/>
      <c r="D876" s="156"/>
      <c r="E876" s="156"/>
      <c r="F876" s="156"/>
    </row>
    <row r="877" spans="1:6" ht="12.75" customHeight="1">
      <c r="A877" s="156"/>
      <c r="B877" s="156"/>
      <c r="C877" s="156"/>
      <c r="D877" s="156"/>
      <c r="E877" s="156"/>
      <c r="F877" s="156"/>
    </row>
    <row r="878" spans="1:6" ht="12.75" customHeight="1">
      <c r="A878" s="156"/>
      <c r="B878" s="156"/>
      <c r="C878" s="156"/>
      <c r="D878" s="156"/>
      <c r="E878" s="156"/>
      <c r="F878" s="156"/>
    </row>
    <row r="879" spans="1:6" ht="12.75" customHeight="1">
      <c r="A879" s="156"/>
      <c r="B879" s="156"/>
      <c r="C879" s="156"/>
      <c r="D879" s="156"/>
      <c r="E879" s="156"/>
      <c r="F879" s="156"/>
    </row>
    <row r="880" spans="1:6" ht="12.75" customHeight="1">
      <c r="A880" s="156"/>
      <c r="B880" s="156"/>
      <c r="C880" s="156"/>
      <c r="D880" s="156"/>
      <c r="E880" s="156"/>
      <c r="F880" s="156"/>
    </row>
    <row r="881" spans="1:6" ht="12.75" customHeight="1">
      <c r="A881" s="156"/>
      <c r="B881" s="156"/>
      <c r="C881" s="156"/>
      <c r="D881" s="156"/>
      <c r="E881" s="156"/>
      <c r="F881" s="156"/>
    </row>
    <row r="882" spans="1:6" ht="12.75" customHeight="1">
      <c r="A882" s="156"/>
      <c r="B882" s="156"/>
      <c r="C882" s="156"/>
      <c r="D882" s="156"/>
      <c r="E882" s="156"/>
      <c r="F882" s="156"/>
    </row>
    <row r="883" spans="1:6" ht="12.75" customHeight="1">
      <c r="A883" s="156"/>
      <c r="B883" s="156"/>
      <c r="C883" s="156"/>
      <c r="D883" s="156"/>
      <c r="E883" s="156"/>
      <c r="F883" s="156"/>
    </row>
    <row r="884" spans="1:6" ht="12.75" customHeight="1">
      <c r="A884" s="156"/>
      <c r="B884" s="156"/>
      <c r="C884" s="156"/>
      <c r="D884" s="156"/>
      <c r="E884" s="156"/>
      <c r="F884" s="156"/>
    </row>
    <row r="885" spans="1:6" ht="12.75" customHeight="1">
      <c r="A885" s="156"/>
      <c r="B885" s="156"/>
      <c r="C885" s="156"/>
      <c r="D885" s="156"/>
      <c r="E885" s="156"/>
      <c r="F885" s="156"/>
    </row>
    <row r="886" spans="1:6" ht="12.75" customHeight="1">
      <c r="A886" s="156"/>
      <c r="B886" s="156"/>
      <c r="C886" s="156"/>
      <c r="D886" s="156"/>
      <c r="E886" s="156"/>
      <c r="F886" s="156"/>
    </row>
    <row r="887" spans="1:6" ht="12.75" customHeight="1">
      <c r="A887" s="156"/>
      <c r="B887" s="156"/>
      <c r="C887" s="156"/>
      <c r="D887" s="156"/>
      <c r="E887" s="156"/>
      <c r="F887" s="156"/>
    </row>
    <row r="888" spans="1:6" ht="12.75" customHeight="1">
      <c r="A888" s="156"/>
      <c r="B888" s="156"/>
      <c r="C888" s="156"/>
      <c r="D888" s="156"/>
      <c r="E888" s="156"/>
      <c r="F888" s="156"/>
    </row>
    <row r="889" spans="1:6" ht="12.75" customHeight="1">
      <c r="A889" s="156"/>
      <c r="B889" s="156"/>
      <c r="C889" s="156"/>
      <c r="D889" s="156"/>
      <c r="E889" s="156"/>
      <c r="F889" s="156"/>
    </row>
    <row r="890" spans="1:6" ht="12.75" customHeight="1">
      <c r="A890" s="156"/>
      <c r="B890" s="156"/>
      <c r="C890" s="156"/>
      <c r="D890" s="156"/>
      <c r="E890" s="156"/>
      <c r="F890" s="156"/>
    </row>
    <row r="891" spans="1:6" ht="12.75" customHeight="1">
      <c r="A891" s="156"/>
      <c r="B891" s="156"/>
      <c r="C891" s="156"/>
      <c r="D891" s="156"/>
      <c r="E891" s="156"/>
      <c r="F891" s="156"/>
    </row>
    <row r="892" spans="1:6" ht="12.75" customHeight="1">
      <c r="A892" s="156"/>
      <c r="B892" s="156"/>
      <c r="C892" s="156"/>
      <c r="D892" s="156"/>
      <c r="E892" s="156"/>
      <c r="F892" s="156"/>
    </row>
    <row r="893" spans="1:6" ht="12.75" customHeight="1">
      <c r="A893" s="156"/>
      <c r="B893" s="156"/>
      <c r="C893" s="156"/>
      <c r="D893" s="156"/>
      <c r="E893" s="156"/>
      <c r="F893" s="156"/>
    </row>
    <row r="894" spans="1:6" ht="12.75" customHeight="1">
      <c r="A894" s="156"/>
      <c r="B894" s="156"/>
      <c r="C894" s="156"/>
      <c r="D894" s="156"/>
      <c r="E894" s="156"/>
      <c r="F894" s="156"/>
    </row>
    <row r="895" spans="1:6" ht="12.75" customHeight="1">
      <c r="A895" s="156"/>
      <c r="B895" s="156"/>
      <c r="C895" s="156"/>
      <c r="D895" s="156"/>
      <c r="E895" s="156"/>
      <c r="F895" s="156"/>
    </row>
    <row r="896" spans="1:6" ht="12.75" customHeight="1">
      <c r="A896" s="156"/>
      <c r="B896" s="156"/>
      <c r="C896" s="156"/>
      <c r="D896" s="156"/>
      <c r="E896" s="156"/>
      <c r="F896" s="156"/>
    </row>
    <row r="897" spans="1:6" ht="12.75" customHeight="1">
      <c r="A897" s="156"/>
      <c r="B897" s="156"/>
      <c r="C897" s="156"/>
      <c r="D897" s="156"/>
      <c r="E897" s="156"/>
      <c r="F897" s="156"/>
    </row>
    <row r="898" spans="1:6" ht="12.75" customHeight="1">
      <c r="A898" s="156"/>
      <c r="B898" s="156"/>
      <c r="C898" s="156"/>
      <c r="D898" s="156"/>
      <c r="E898" s="156"/>
      <c r="F898" s="156"/>
    </row>
    <row r="899" spans="1:6" ht="12.75" customHeight="1">
      <c r="A899" s="156"/>
      <c r="B899" s="156"/>
      <c r="C899" s="156"/>
      <c r="D899" s="156"/>
      <c r="E899" s="156"/>
      <c r="F899" s="156"/>
    </row>
    <row r="900" spans="1:6" ht="12.75" customHeight="1">
      <c r="A900" s="156"/>
      <c r="B900" s="156"/>
      <c r="C900" s="156"/>
      <c r="D900" s="156"/>
      <c r="E900" s="156"/>
      <c r="F900" s="156"/>
    </row>
    <row r="901" spans="1:6" ht="12.75" customHeight="1">
      <c r="A901" s="156"/>
      <c r="B901" s="156"/>
      <c r="C901" s="156"/>
      <c r="D901" s="156"/>
      <c r="E901" s="156"/>
      <c r="F901" s="156"/>
    </row>
    <row r="902" spans="1:6" ht="12.75" customHeight="1">
      <c r="A902" s="156"/>
      <c r="B902" s="156"/>
      <c r="C902" s="156"/>
      <c r="D902" s="156"/>
      <c r="E902" s="156"/>
      <c r="F902" s="156"/>
    </row>
    <row r="903" spans="1:6" ht="12.75" customHeight="1">
      <c r="A903" s="156"/>
      <c r="B903" s="156"/>
      <c r="C903" s="156"/>
      <c r="D903" s="156"/>
      <c r="E903" s="156"/>
      <c r="F903" s="156"/>
    </row>
    <row r="904" spans="1:6" ht="12.75" customHeight="1">
      <c r="A904" s="156"/>
      <c r="B904" s="156"/>
      <c r="C904" s="156"/>
      <c r="D904" s="156"/>
      <c r="E904" s="156"/>
      <c r="F904" s="156"/>
    </row>
    <row r="905" spans="1:6" ht="12.75" customHeight="1">
      <c r="A905" s="156"/>
      <c r="B905" s="156"/>
      <c r="C905" s="156"/>
      <c r="D905" s="156"/>
      <c r="E905" s="156"/>
      <c r="F905" s="156"/>
    </row>
    <row r="906" spans="1:6" ht="12.75" customHeight="1">
      <c r="A906" s="156"/>
      <c r="B906" s="156"/>
      <c r="C906" s="156"/>
      <c r="D906" s="156"/>
      <c r="E906" s="156"/>
      <c r="F906" s="156"/>
    </row>
    <row r="907" spans="1:6" ht="12.75" customHeight="1">
      <c r="A907" s="156"/>
      <c r="B907" s="156"/>
      <c r="C907" s="156"/>
      <c r="D907" s="156"/>
      <c r="E907" s="156"/>
      <c r="F907" s="156"/>
    </row>
    <row r="908" spans="1:6" ht="12.75" customHeight="1">
      <c r="A908" s="156"/>
      <c r="B908" s="156"/>
      <c r="C908" s="156"/>
      <c r="D908" s="156"/>
      <c r="E908" s="156"/>
      <c r="F908" s="156"/>
    </row>
    <row r="909" spans="1:6" ht="12.75" customHeight="1">
      <c r="A909" s="156"/>
      <c r="B909" s="156"/>
      <c r="C909" s="156"/>
      <c r="D909" s="156"/>
      <c r="E909" s="156"/>
      <c r="F909" s="156"/>
    </row>
    <row r="910" spans="1:6" ht="12.75" customHeight="1">
      <c r="A910" s="156"/>
      <c r="B910" s="156"/>
      <c r="C910" s="156"/>
      <c r="D910" s="156"/>
      <c r="E910" s="156"/>
      <c r="F910" s="156"/>
    </row>
    <row r="911" spans="1:6" ht="12.75" customHeight="1">
      <c r="A911" s="156"/>
      <c r="B911" s="156"/>
      <c r="C911" s="156"/>
      <c r="D911" s="156"/>
      <c r="E911" s="156"/>
      <c r="F911" s="156"/>
    </row>
    <row r="912" spans="1:6" ht="12.75" customHeight="1">
      <c r="A912" s="156"/>
      <c r="B912" s="156"/>
      <c r="C912" s="156"/>
      <c r="D912" s="156"/>
      <c r="E912" s="156"/>
      <c r="F912" s="156"/>
    </row>
    <row r="913" spans="1:6" ht="12.75" customHeight="1">
      <c r="A913" s="156"/>
      <c r="B913" s="156"/>
      <c r="C913" s="156"/>
      <c r="D913" s="156"/>
      <c r="E913" s="156"/>
      <c r="F913" s="156"/>
    </row>
    <row r="914" spans="1:6" ht="12.75" customHeight="1">
      <c r="A914" s="156"/>
      <c r="B914" s="156"/>
      <c r="C914" s="156"/>
      <c r="D914" s="156"/>
      <c r="E914" s="156"/>
      <c r="F914" s="156"/>
    </row>
    <row r="915" spans="1:6" ht="12.75" customHeight="1">
      <c r="A915" s="156"/>
      <c r="B915" s="156"/>
      <c r="C915" s="156"/>
      <c r="D915" s="156"/>
      <c r="E915" s="156"/>
      <c r="F915" s="156"/>
    </row>
    <row r="916" spans="1:6" ht="12.75" customHeight="1">
      <c r="A916" s="156"/>
      <c r="B916" s="156"/>
      <c r="C916" s="156"/>
      <c r="D916" s="156"/>
      <c r="E916" s="156"/>
      <c r="F916" s="156"/>
    </row>
    <row r="917" spans="1:6" ht="12.75" customHeight="1">
      <c r="A917" s="156"/>
      <c r="B917" s="156"/>
      <c r="C917" s="156"/>
      <c r="D917" s="156"/>
      <c r="E917" s="156"/>
      <c r="F917" s="156"/>
    </row>
    <row r="918" spans="1:6" ht="12.75" customHeight="1">
      <c r="A918" s="156"/>
      <c r="B918" s="156"/>
      <c r="C918" s="156"/>
      <c r="D918" s="156"/>
      <c r="E918" s="156"/>
      <c r="F918" s="156"/>
    </row>
    <row r="919" spans="1:6" ht="12.75" customHeight="1">
      <c r="A919" s="156"/>
      <c r="B919" s="156"/>
      <c r="C919" s="156"/>
      <c r="D919" s="156"/>
      <c r="E919" s="156"/>
      <c r="F919" s="156"/>
    </row>
    <row r="920" spans="1:6" ht="12.75" customHeight="1">
      <c r="A920" s="156"/>
      <c r="B920" s="156"/>
      <c r="C920" s="156"/>
      <c r="D920" s="156"/>
      <c r="E920" s="156"/>
      <c r="F920" s="156"/>
    </row>
    <row r="921" spans="1:6" ht="12.75" customHeight="1">
      <c r="A921" s="156"/>
      <c r="B921" s="156"/>
      <c r="C921" s="156"/>
      <c r="D921" s="156"/>
      <c r="E921" s="156"/>
      <c r="F921" s="156"/>
    </row>
    <row r="922" spans="1:6" ht="12.75" customHeight="1">
      <c r="A922" s="156"/>
      <c r="B922" s="156"/>
      <c r="C922" s="156"/>
      <c r="D922" s="156"/>
      <c r="E922" s="156"/>
      <c r="F922" s="156"/>
    </row>
    <row r="923" spans="1:6" ht="12.75" customHeight="1">
      <c r="A923" s="156"/>
      <c r="B923" s="156"/>
      <c r="C923" s="156"/>
      <c r="D923" s="156"/>
      <c r="E923" s="156"/>
      <c r="F923" s="156"/>
    </row>
    <row r="924" spans="1:6" ht="12.75" customHeight="1">
      <c r="A924" s="156"/>
      <c r="B924" s="156"/>
      <c r="C924" s="156"/>
      <c r="D924" s="156"/>
      <c r="E924" s="156"/>
      <c r="F924" s="156"/>
    </row>
    <row r="925" spans="1:6" ht="12.75" customHeight="1">
      <c r="A925" s="156"/>
      <c r="B925" s="156"/>
      <c r="C925" s="156"/>
      <c r="D925" s="156"/>
      <c r="E925" s="156"/>
      <c r="F925" s="156"/>
    </row>
    <row r="926" spans="1:6" ht="12.75" customHeight="1">
      <c r="A926" s="156"/>
      <c r="B926" s="156"/>
      <c r="C926" s="156"/>
      <c r="D926" s="156"/>
      <c r="E926" s="156"/>
      <c r="F926" s="156"/>
    </row>
    <row r="927" spans="1:6" ht="12.75" customHeight="1">
      <c r="A927" s="156"/>
      <c r="B927" s="156"/>
      <c r="C927" s="156"/>
      <c r="D927" s="156"/>
      <c r="E927" s="156"/>
      <c r="F927" s="156"/>
    </row>
    <row r="928" spans="1:6" ht="12.75" customHeight="1">
      <c r="A928" s="156"/>
      <c r="B928" s="156"/>
      <c r="C928" s="156"/>
      <c r="D928" s="156"/>
      <c r="E928" s="156"/>
      <c r="F928" s="156"/>
    </row>
    <row r="929" spans="1:6" ht="12.75" customHeight="1">
      <c r="A929" s="156"/>
      <c r="B929" s="156"/>
      <c r="C929" s="156"/>
      <c r="D929" s="156"/>
      <c r="E929" s="156"/>
      <c r="F929" s="156"/>
    </row>
    <row r="930" spans="1:6" ht="12.75" customHeight="1">
      <c r="A930" s="156"/>
      <c r="B930" s="156"/>
      <c r="C930" s="156"/>
      <c r="D930" s="156"/>
      <c r="E930" s="156"/>
      <c r="F930" s="156"/>
    </row>
    <row r="931" spans="1:6" ht="12.75" customHeight="1">
      <c r="A931" s="156"/>
      <c r="B931" s="156"/>
      <c r="C931" s="156"/>
      <c r="D931" s="156"/>
      <c r="E931" s="156"/>
      <c r="F931" s="156"/>
    </row>
    <row r="932" spans="1:6" ht="12.75" customHeight="1">
      <c r="A932" s="156"/>
      <c r="B932" s="156"/>
      <c r="C932" s="156"/>
      <c r="D932" s="156"/>
      <c r="E932" s="156"/>
      <c r="F932" s="156"/>
    </row>
    <row r="933" spans="1:6" ht="12.75" customHeight="1">
      <c r="A933" s="156"/>
      <c r="B933" s="156"/>
      <c r="C933" s="156"/>
      <c r="D933" s="156"/>
      <c r="E933" s="156"/>
      <c r="F933" s="156"/>
    </row>
    <row r="934" spans="1:6" ht="12.75" customHeight="1">
      <c r="A934" s="156"/>
      <c r="B934" s="156"/>
      <c r="C934" s="156"/>
      <c r="D934" s="156"/>
      <c r="E934" s="156"/>
      <c r="F934" s="156"/>
    </row>
    <row r="935" spans="1:6" ht="12.75" customHeight="1">
      <c r="A935" s="156"/>
      <c r="B935" s="156"/>
      <c r="C935" s="156"/>
      <c r="D935" s="156"/>
      <c r="E935" s="156"/>
      <c r="F935" s="156"/>
    </row>
    <row r="936" spans="1:6" ht="12.75" customHeight="1">
      <c r="A936" s="156"/>
      <c r="B936" s="156"/>
      <c r="C936" s="156"/>
      <c r="D936" s="156"/>
      <c r="E936" s="156"/>
      <c r="F936" s="156"/>
    </row>
    <row r="937" spans="1:6" ht="12.75" customHeight="1">
      <c r="A937" s="156"/>
      <c r="B937" s="156"/>
      <c r="C937" s="156"/>
      <c r="D937" s="156"/>
      <c r="E937" s="156"/>
      <c r="F937" s="156"/>
    </row>
    <row r="938" spans="1:6" ht="12.75" customHeight="1">
      <c r="A938" s="156"/>
      <c r="B938" s="156"/>
      <c r="C938" s="156"/>
      <c r="D938" s="156"/>
      <c r="E938" s="156"/>
      <c r="F938" s="156"/>
    </row>
    <row r="939" spans="1:6" ht="12.75" customHeight="1">
      <c r="A939" s="156"/>
      <c r="B939" s="156"/>
      <c r="C939" s="156"/>
      <c r="D939" s="156"/>
      <c r="E939" s="156"/>
      <c r="F939" s="156"/>
    </row>
    <row r="940" spans="1:6" ht="12.75" customHeight="1">
      <c r="A940" s="156"/>
      <c r="B940" s="156"/>
      <c r="C940" s="156"/>
      <c r="D940" s="156"/>
      <c r="E940" s="156"/>
      <c r="F940" s="156"/>
    </row>
    <row r="941" spans="1:6" ht="12.75" customHeight="1">
      <c r="A941" s="156"/>
      <c r="B941" s="156"/>
      <c r="C941" s="156"/>
      <c r="D941" s="156"/>
      <c r="E941" s="156"/>
      <c r="F941" s="156"/>
    </row>
    <row r="942" spans="1:6" ht="12.75" customHeight="1">
      <c r="A942" s="156"/>
      <c r="B942" s="156"/>
      <c r="C942" s="156"/>
      <c r="D942" s="156"/>
      <c r="E942" s="156"/>
      <c r="F942" s="156"/>
    </row>
    <row r="943" spans="1:6" ht="12.75" customHeight="1">
      <c r="A943" s="156"/>
      <c r="B943" s="156"/>
      <c r="C943" s="156"/>
      <c r="D943" s="156"/>
      <c r="E943" s="156"/>
      <c r="F943" s="156"/>
    </row>
    <row r="944" spans="1:6" ht="12.75" customHeight="1">
      <c r="A944" s="156"/>
      <c r="B944" s="156"/>
      <c r="C944" s="156"/>
      <c r="D944" s="156"/>
      <c r="E944" s="156"/>
      <c r="F944" s="156"/>
    </row>
    <row r="945" spans="1:6" ht="12.75" customHeight="1">
      <c r="A945" s="156"/>
      <c r="B945" s="156"/>
      <c r="C945" s="156"/>
      <c r="D945" s="156"/>
      <c r="E945" s="156"/>
      <c r="F945" s="156"/>
    </row>
    <row r="946" spans="1:6" ht="12.75" customHeight="1">
      <c r="A946" s="156"/>
      <c r="B946" s="156"/>
      <c r="C946" s="156"/>
      <c r="D946" s="156"/>
      <c r="E946" s="156"/>
      <c r="F946" s="156"/>
    </row>
    <row r="947" spans="1:6" ht="12.75" customHeight="1">
      <c r="A947" s="156"/>
      <c r="B947" s="156"/>
      <c r="C947" s="156"/>
      <c r="D947" s="156"/>
      <c r="E947" s="156"/>
      <c r="F947" s="156"/>
    </row>
    <row r="948" spans="1:6" ht="12.75" customHeight="1">
      <c r="A948" s="156"/>
      <c r="B948" s="156"/>
      <c r="C948" s="156"/>
      <c r="D948" s="156"/>
      <c r="E948" s="156"/>
      <c r="F948" s="156"/>
    </row>
    <row r="949" spans="1:6" ht="12.75" customHeight="1">
      <c r="A949" s="156"/>
      <c r="B949" s="156"/>
      <c r="C949" s="156"/>
      <c r="D949" s="156"/>
      <c r="E949" s="156"/>
      <c r="F949" s="156"/>
    </row>
    <row r="950" spans="1:6" ht="12.75" customHeight="1">
      <c r="A950" s="156"/>
      <c r="B950" s="156"/>
      <c r="C950" s="156"/>
      <c r="D950" s="156"/>
      <c r="E950" s="156"/>
      <c r="F950" s="156"/>
    </row>
    <row r="951" spans="1:6" ht="12.75" customHeight="1">
      <c r="A951" s="156"/>
      <c r="B951" s="156"/>
      <c r="C951" s="156"/>
      <c r="D951" s="156"/>
      <c r="E951" s="156"/>
      <c r="F951" s="156"/>
    </row>
    <row r="952" spans="1:6" ht="12.75" customHeight="1">
      <c r="A952" s="156"/>
      <c r="B952" s="156"/>
      <c r="C952" s="156"/>
      <c r="D952" s="156"/>
      <c r="E952" s="156"/>
      <c r="F952" s="156"/>
    </row>
    <row r="953" spans="1:6" ht="12.75" customHeight="1">
      <c r="A953" s="156"/>
      <c r="B953" s="156"/>
      <c r="C953" s="156"/>
      <c r="D953" s="156"/>
      <c r="E953" s="156"/>
      <c r="F953" s="156"/>
    </row>
    <row r="954" spans="1:6" ht="12.75" customHeight="1">
      <c r="A954" s="156"/>
      <c r="B954" s="156"/>
      <c r="C954" s="156"/>
      <c r="D954" s="156"/>
      <c r="E954" s="156"/>
      <c r="F954" s="156"/>
    </row>
    <row r="955" spans="1:6" ht="12.75" customHeight="1">
      <c r="A955" s="156"/>
      <c r="B955" s="156"/>
      <c r="C955" s="156"/>
      <c r="D955" s="156"/>
      <c r="E955" s="156"/>
      <c r="F955" s="156"/>
    </row>
    <row r="956" spans="1:6" ht="12.75" customHeight="1">
      <c r="A956" s="156"/>
      <c r="B956" s="156"/>
      <c r="C956" s="156"/>
      <c r="D956" s="156"/>
      <c r="E956" s="156"/>
      <c r="F956" s="156"/>
    </row>
    <row r="957" spans="1:6" ht="12.75" customHeight="1">
      <c r="A957" s="156"/>
      <c r="B957" s="156"/>
      <c r="C957" s="156"/>
      <c r="D957" s="156"/>
      <c r="E957" s="156"/>
      <c r="F957" s="156"/>
    </row>
    <row r="958" spans="1:6" ht="12.75" customHeight="1">
      <c r="A958" s="156"/>
      <c r="B958" s="156"/>
      <c r="C958" s="156"/>
      <c r="D958" s="156"/>
      <c r="E958" s="156"/>
      <c r="F958" s="156"/>
    </row>
    <row r="959" spans="1:6" ht="12.75" customHeight="1">
      <c r="A959" s="156"/>
      <c r="B959" s="156"/>
      <c r="C959" s="156"/>
      <c r="D959" s="156"/>
      <c r="E959" s="156"/>
      <c r="F959" s="156"/>
    </row>
    <row r="960" spans="1:6" ht="12.75" customHeight="1">
      <c r="A960" s="156"/>
      <c r="B960" s="156"/>
      <c r="C960" s="156"/>
      <c r="D960" s="156"/>
      <c r="E960" s="156"/>
      <c r="F960" s="156"/>
    </row>
    <row r="961" spans="1:6" ht="12.75" customHeight="1">
      <c r="A961" s="156"/>
      <c r="B961" s="156"/>
      <c r="C961" s="156"/>
      <c r="D961" s="156"/>
      <c r="E961" s="156"/>
      <c r="F961" s="156"/>
    </row>
    <row r="962" spans="1:6" ht="12.75" customHeight="1">
      <c r="A962" s="156"/>
      <c r="B962" s="156"/>
      <c r="C962" s="156"/>
      <c r="D962" s="156"/>
      <c r="E962" s="156"/>
      <c r="F962" s="156"/>
    </row>
    <row r="963" spans="1:6" ht="12.75" customHeight="1">
      <c r="A963" s="156"/>
      <c r="B963" s="156"/>
      <c r="C963" s="156"/>
      <c r="D963" s="156"/>
      <c r="E963" s="156"/>
      <c r="F963" s="156"/>
    </row>
    <row r="964" spans="1:6" ht="12.75" customHeight="1">
      <c r="A964" s="156"/>
      <c r="B964" s="156"/>
      <c r="C964" s="156"/>
      <c r="D964" s="156"/>
      <c r="E964" s="156"/>
      <c r="F964" s="156"/>
    </row>
    <row r="965" spans="1:6" ht="12.75" customHeight="1">
      <c r="A965" s="156"/>
      <c r="B965" s="156"/>
      <c r="C965" s="156"/>
      <c r="D965" s="156"/>
      <c r="E965" s="156"/>
      <c r="F965" s="156"/>
    </row>
    <row r="966" spans="1:6" ht="12.75" customHeight="1">
      <c r="A966" s="156"/>
      <c r="B966" s="156"/>
      <c r="C966" s="156"/>
      <c r="D966" s="156"/>
      <c r="E966" s="156"/>
      <c r="F966" s="156"/>
    </row>
    <row r="967" spans="1:6" ht="12.75" customHeight="1">
      <c r="A967" s="156"/>
      <c r="B967" s="156"/>
      <c r="C967" s="156"/>
      <c r="D967" s="156"/>
      <c r="E967" s="156"/>
      <c r="F967" s="156"/>
    </row>
    <row r="968" spans="1:6" ht="12.75" customHeight="1">
      <c r="A968" s="156"/>
      <c r="B968" s="156"/>
      <c r="C968" s="156"/>
      <c r="D968" s="156"/>
      <c r="E968" s="156"/>
      <c r="F968" s="156"/>
    </row>
    <row r="969" spans="1:6" ht="12.75" customHeight="1">
      <c r="A969" s="156"/>
      <c r="B969" s="156"/>
      <c r="C969" s="156"/>
      <c r="D969" s="156"/>
      <c r="E969" s="156"/>
      <c r="F969" s="156"/>
    </row>
    <row r="970" spans="1:6" ht="12.75" customHeight="1">
      <c r="A970" s="156"/>
      <c r="B970" s="156"/>
      <c r="C970" s="156"/>
      <c r="D970" s="156"/>
      <c r="E970" s="156"/>
      <c r="F970" s="156"/>
    </row>
    <row r="971" spans="1:6" ht="12.75" customHeight="1">
      <c r="A971" s="156"/>
      <c r="B971" s="156"/>
      <c r="C971" s="156"/>
      <c r="D971" s="156"/>
      <c r="E971" s="156"/>
      <c r="F971" s="156"/>
    </row>
    <row r="972" spans="1:6" ht="12.75" customHeight="1">
      <c r="A972" s="156"/>
      <c r="B972" s="156"/>
      <c r="C972" s="156"/>
      <c r="D972" s="156"/>
      <c r="E972" s="156"/>
      <c r="F972" s="156"/>
    </row>
    <row r="973" spans="1:6" ht="12.75" customHeight="1">
      <c r="A973" s="156"/>
      <c r="B973" s="156"/>
      <c r="C973" s="156"/>
      <c r="D973" s="156"/>
      <c r="E973" s="156"/>
      <c r="F973" s="156"/>
    </row>
    <row r="974" spans="1:6" ht="12.75" customHeight="1">
      <c r="A974" s="156"/>
      <c r="B974" s="156"/>
      <c r="C974" s="156"/>
      <c r="D974" s="156"/>
      <c r="E974" s="156"/>
      <c r="F974" s="156"/>
    </row>
    <row r="975" spans="1:6" ht="12.75" customHeight="1">
      <c r="A975" s="156"/>
      <c r="B975" s="156"/>
      <c r="C975" s="156"/>
      <c r="D975" s="156"/>
      <c r="E975" s="156"/>
      <c r="F975" s="156"/>
    </row>
    <row r="976" spans="1:6" ht="12.75" customHeight="1">
      <c r="A976" s="156"/>
      <c r="B976" s="156"/>
      <c r="C976" s="156"/>
      <c r="D976" s="156"/>
      <c r="E976" s="156"/>
      <c r="F976" s="156"/>
    </row>
    <row r="977" spans="1:6" ht="12.75" customHeight="1">
      <c r="A977" s="156"/>
      <c r="B977" s="156"/>
      <c r="C977" s="156"/>
      <c r="D977" s="156"/>
      <c r="E977" s="156"/>
      <c r="F977" s="156"/>
    </row>
    <row r="978" spans="1:6" ht="12.75" customHeight="1">
      <c r="A978" s="156"/>
      <c r="B978" s="156"/>
      <c r="C978" s="156"/>
      <c r="D978" s="156"/>
      <c r="E978" s="156"/>
      <c r="F978" s="156"/>
    </row>
    <row r="979" spans="1:6" ht="12.75" customHeight="1">
      <c r="A979" s="156"/>
      <c r="B979" s="156"/>
      <c r="C979" s="156"/>
      <c r="D979" s="156"/>
      <c r="E979" s="156"/>
      <c r="F979" s="156"/>
    </row>
    <row r="980" spans="1:6" ht="12.75" customHeight="1">
      <c r="A980" s="156"/>
      <c r="B980" s="156"/>
      <c r="C980" s="156"/>
      <c r="D980" s="156"/>
      <c r="E980" s="156"/>
      <c r="F980" s="156"/>
    </row>
    <row r="981" spans="1:6" ht="12.75" customHeight="1">
      <c r="A981" s="156"/>
      <c r="B981" s="156"/>
      <c r="C981" s="156"/>
      <c r="D981" s="156"/>
      <c r="E981" s="156"/>
      <c r="F981" s="156"/>
    </row>
    <row r="982" spans="1:6" ht="12.75" customHeight="1">
      <c r="A982" s="156"/>
      <c r="B982" s="156"/>
      <c r="C982" s="156"/>
      <c r="D982" s="156"/>
      <c r="E982" s="156"/>
      <c r="F982" s="156"/>
    </row>
    <row r="983" spans="1:6" ht="12.75" customHeight="1">
      <c r="A983" s="156"/>
      <c r="B983" s="156"/>
      <c r="C983" s="156"/>
      <c r="D983" s="156"/>
      <c r="E983" s="156"/>
      <c r="F983" s="156"/>
    </row>
    <row r="984" spans="1:6" ht="12.75" customHeight="1">
      <c r="A984" s="156"/>
      <c r="B984" s="156"/>
      <c r="C984" s="156"/>
      <c r="D984" s="156"/>
      <c r="E984" s="156"/>
      <c r="F984" s="156"/>
    </row>
    <row r="985" spans="1:6" ht="12.75" customHeight="1">
      <c r="A985" s="156"/>
      <c r="B985" s="156"/>
      <c r="C985" s="156"/>
      <c r="D985" s="156"/>
      <c r="E985" s="156"/>
      <c r="F985" s="156"/>
    </row>
    <row r="986" spans="1:6" ht="12.75" customHeight="1">
      <c r="A986" s="156"/>
      <c r="B986" s="156"/>
      <c r="C986" s="156"/>
      <c r="D986" s="156"/>
      <c r="E986" s="156"/>
      <c r="F986" s="156"/>
    </row>
    <row r="987" spans="1:6" ht="12.75" customHeight="1">
      <c r="A987" s="156"/>
      <c r="B987" s="156"/>
      <c r="C987" s="156"/>
      <c r="D987" s="156"/>
      <c r="E987" s="156"/>
      <c r="F987" s="156"/>
    </row>
    <row r="988" spans="1:6" ht="12.75" customHeight="1">
      <c r="A988" s="156"/>
      <c r="B988" s="156"/>
      <c r="C988" s="156"/>
      <c r="D988" s="156"/>
      <c r="E988" s="156"/>
      <c r="F988" s="156"/>
    </row>
    <row r="989" spans="1:6" ht="12.75" customHeight="1">
      <c r="A989" s="156"/>
      <c r="B989" s="156"/>
      <c r="C989" s="156"/>
      <c r="D989" s="156"/>
      <c r="E989" s="156"/>
      <c r="F989" s="156"/>
    </row>
    <row r="990" spans="1:6" ht="12.75" customHeight="1">
      <c r="A990" s="156"/>
      <c r="B990" s="156"/>
      <c r="C990" s="156"/>
      <c r="D990" s="156"/>
      <c r="E990" s="156"/>
      <c r="F990" s="156"/>
    </row>
    <row r="991" spans="1:6" ht="12.75" customHeight="1">
      <c r="A991" s="156"/>
      <c r="B991" s="156"/>
      <c r="C991" s="156"/>
      <c r="D991" s="156"/>
      <c r="E991" s="156"/>
      <c r="F991" s="156"/>
    </row>
    <row r="992" spans="1:6" ht="12.75" customHeight="1">
      <c r="A992" s="156"/>
      <c r="B992" s="156"/>
      <c r="C992" s="156"/>
      <c r="D992" s="156"/>
      <c r="E992" s="156"/>
      <c r="F992" s="156"/>
    </row>
    <row r="993" spans="1:6" ht="12.75" customHeight="1">
      <c r="A993" s="156"/>
      <c r="B993" s="156"/>
      <c r="C993" s="156"/>
      <c r="D993" s="156"/>
      <c r="E993" s="156"/>
      <c r="F993" s="156"/>
    </row>
    <row r="994" spans="1:6" ht="12.75" customHeight="1">
      <c r="A994" s="156"/>
      <c r="B994" s="156"/>
      <c r="C994" s="156"/>
      <c r="D994" s="156"/>
      <c r="E994" s="156"/>
      <c r="F994" s="156"/>
    </row>
    <row r="995" spans="1:6" ht="12.75" customHeight="1">
      <c r="A995" s="156"/>
      <c r="B995" s="156"/>
      <c r="C995" s="156"/>
      <c r="D995" s="156"/>
      <c r="E995" s="156"/>
      <c r="F995" s="156"/>
    </row>
    <row r="996" spans="1:6" ht="12.75" customHeight="1">
      <c r="A996" s="156"/>
      <c r="B996" s="156"/>
      <c r="C996" s="156"/>
      <c r="D996" s="156"/>
      <c r="E996" s="156"/>
      <c r="F996" s="156"/>
    </row>
    <row r="997" spans="1:6" ht="12.75" customHeight="1">
      <c r="A997" s="156"/>
      <c r="B997" s="156"/>
      <c r="C997" s="156"/>
      <c r="D997" s="156"/>
      <c r="E997" s="156"/>
      <c r="F997" s="156"/>
    </row>
    <row r="998" spans="1:6" ht="12.75" customHeight="1">
      <c r="A998" s="156"/>
      <c r="B998" s="156"/>
      <c r="C998" s="156"/>
      <c r="D998" s="156"/>
      <c r="E998" s="156"/>
      <c r="F998" s="156"/>
    </row>
    <row r="999" spans="1:6" ht="12.75" customHeight="1">
      <c r="A999" s="156"/>
      <c r="B999" s="156"/>
      <c r="C999" s="156"/>
      <c r="D999" s="156"/>
      <c r="E999" s="156"/>
      <c r="F999" s="156"/>
    </row>
    <row r="1000" spans="1:6" ht="12.75" customHeight="1">
      <c r="A1000" s="156"/>
      <c r="B1000" s="156"/>
      <c r="C1000" s="156"/>
      <c r="D1000" s="156"/>
      <c r="E1000" s="156"/>
      <c r="F1000" s="156"/>
    </row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E45" sqref="E45"/>
    </sheetView>
  </sheetViews>
  <sheetFormatPr defaultColWidth="12.5703125" defaultRowHeight="15" customHeight="1"/>
  <cols>
    <col min="1" max="1" width="17.5703125" customWidth="1"/>
    <col min="2" max="2" width="11.140625" customWidth="1"/>
    <col min="3" max="3" width="8.5703125" customWidth="1"/>
    <col min="4" max="6" width="9.5703125" customWidth="1"/>
    <col min="7" max="26" width="8.5703125" customWidth="1"/>
  </cols>
  <sheetData>
    <row r="1" spans="1:8" ht="12.75" customHeight="1">
      <c r="A1" s="4" t="s">
        <v>85</v>
      </c>
      <c r="B1" s="146"/>
      <c r="C1" s="146" t="s">
        <v>123</v>
      </c>
      <c r="D1" s="146"/>
      <c r="E1" s="146"/>
      <c r="F1" s="146"/>
      <c r="G1" s="146"/>
      <c r="H1" s="146"/>
    </row>
    <row r="2" spans="1:8" ht="12.75" customHeight="1">
      <c r="A2" s="3"/>
      <c r="B2" s="146"/>
      <c r="C2" s="146" t="s">
        <v>124</v>
      </c>
      <c r="D2" s="148">
        <v>45.8</v>
      </c>
      <c r="E2" s="148">
        <v>1044</v>
      </c>
      <c r="F2" s="148">
        <v>3619</v>
      </c>
      <c r="G2" s="148">
        <v>0.36880000000000002</v>
      </c>
      <c r="H2" s="148">
        <v>2.4119999999999999</v>
      </c>
    </row>
    <row r="3" spans="1:8" ht="12.75" customHeight="1">
      <c r="A3" s="3"/>
      <c r="B3" s="146"/>
      <c r="C3" s="146" t="s">
        <v>125</v>
      </c>
      <c r="D3" s="148">
        <v>6.5250000000000002E-6</v>
      </c>
      <c r="E3" s="148">
        <v>-0.5171</v>
      </c>
      <c r="F3" s="148">
        <v>1.9390000000000001</v>
      </c>
      <c r="G3" s="148">
        <v>5.308E-4</v>
      </c>
      <c r="H3" s="148">
        <v>-5.5050000000000002E-2</v>
      </c>
    </row>
    <row r="4" spans="1:8" ht="12.75" customHeight="1">
      <c r="A4" s="3"/>
      <c r="B4" s="146"/>
      <c r="C4" s="146" t="s">
        <v>126</v>
      </c>
      <c r="D4" s="148">
        <v>1.3540000000000001E-6</v>
      </c>
      <c r="E4" s="148">
        <v>-2.7209999999999999E-3</v>
      </c>
      <c r="F4" s="148">
        <v>1.167E-2</v>
      </c>
      <c r="G4" s="148">
        <v>-2.8270000000000001E-7</v>
      </c>
      <c r="H4" s="148">
        <v>5.3660000000000003E-4</v>
      </c>
    </row>
    <row r="5" spans="1:8" ht="12.75" customHeight="1">
      <c r="A5" s="3"/>
      <c r="B5" s="146"/>
      <c r="C5" s="146" t="s">
        <v>127</v>
      </c>
      <c r="D5" s="148">
        <v>8.0100000000000003E-9</v>
      </c>
      <c r="E5" s="148">
        <v>2.0959999999999999E-6</v>
      </c>
      <c r="F5" s="148">
        <v>-4.4079999999999998E-5</v>
      </c>
      <c r="G5" s="148">
        <v>-2.4640000000000002E-9</v>
      </c>
      <c r="H5" s="148">
        <v>-4.5460000000000002E-6</v>
      </c>
    </row>
    <row r="6" spans="1:8" ht="12.75" customHeight="1">
      <c r="A6" s="3"/>
      <c r="B6" s="146"/>
      <c r="C6" s="146" t="s">
        <v>128</v>
      </c>
      <c r="D6" s="148">
        <v>-0.80289999999999995</v>
      </c>
      <c r="E6" s="148">
        <v>-0.60209999999999997</v>
      </c>
      <c r="F6" s="148">
        <v>15.76</v>
      </c>
      <c r="G6" s="148">
        <v>2.99E-3</v>
      </c>
      <c r="H6" s="148">
        <v>-3.5790000000000002E-2</v>
      </c>
    </row>
    <row r="7" spans="1:8" ht="12.75" customHeight="1">
      <c r="A7" s="3"/>
      <c r="B7" s="146"/>
      <c r="C7" s="146" t="s">
        <v>129</v>
      </c>
      <c r="D7" s="148">
        <v>-1.403E-5</v>
      </c>
      <c r="E7" s="148">
        <v>7.3210000000000003E-3</v>
      </c>
      <c r="F7" s="148">
        <v>-8.9599999999999999E-2</v>
      </c>
      <c r="G7" s="148">
        <v>9.7960000000000007E-6</v>
      </c>
      <c r="H7" s="148">
        <v>4.081E-4</v>
      </c>
    </row>
    <row r="8" spans="1:8" ht="12.75" customHeight="1">
      <c r="A8" s="3"/>
      <c r="B8" s="146"/>
      <c r="C8" s="146" t="s">
        <v>130</v>
      </c>
      <c r="D8" s="148">
        <v>4.6839999999999999E-7</v>
      </c>
      <c r="E8" s="148">
        <v>-4.0960000000000001E-5</v>
      </c>
      <c r="F8" s="148">
        <v>1.1069999999999999E-3</v>
      </c>
      <c r="G8" s="148">
        <v>-2.3499999999999999E-8</v>
      </c>
      <c r="H8" s="148">
        <v>-5.0610000000000001E-7</v>
      </c>
    </row>
    <row r="9" spans="1:8" ht="12.75" customHeight="1">
      <c r="A9" s="3"/>
      <c r="B9" s="146"/>
      <c r="C9" s="146" t="s">
        <v>131</v>
      </c>
      <c r="D9" s="148">
        <v>-4.308E-10</v>
      </c>
      <c r="E9" s="148">
        <v>1.9719999999999999E-7</v>
      </c>
      <c r="F9" s="148">
        <v>-2.8540000000000001E-6</v>
      </c>
      <c r="G9" s="148">
        <v>8.4629999999999996E-10</v>
      </c>
      <c r="H9" s="148">
        <v>-7.0510000000000001E-8</v>
      </c>
    </row>
    <row r="10" spans="1:8" ht="12.75" customHeight="1">
      <c r="A10" s="3"/>
      <c r="B10" s="146"/>
      <c r="C10" s="146" t="s">
        <v>132</v>
      </c>
      <c r="D10" s="148">
        <v>-1.7100000000000001E-2</v>
      </c>
      <c r="E10" s="148">
        <v>-1.985E-2</v>
      </c>
      <c r="F10" s="148">
        <v>0.32819999999999999</v>
      </c>
      <c r="G10" s="148">
        <v>7.0989999999999996E-5</v>
      </c>
      <c r="H10" s="148">
        <v>-7.8359999999999996E-4</v>
      </c>
    </row>
    <row r="11" spans="1:8" ht="12.75" customHeight="1">
      <c r="A11" s="3"/>
      <c r="B11" s="146"/>
      <c r="C11" s="146" t="s">
        <v>133</v>
      </c>
      <c r="D11" s="148">
        <v>-1.79E-6</v>
      </c>
      <c r="E11" s="148">
        <v>1.4469999999999999E-4</v>
      </c>
      <c r="F11" s="148">
        <v>-2.369E-3</v>
      </c>
      <c r="G11" s="148">
        <v>3.171E-7</v>
      </c>
      <c r="H11" s="148">
        <v>7.9889999999999992E-6</v>
      </c>
    </row>
    <row r="12" spans="1:8" ht="12.75" customHeight="1">
      <c r="A12" s="3"/>
      <c r="B12" s="146"/>
      <c r="C12" s="146" t="s">
        <v>134</v>
      </c>
      <c r="D12" s="148">
        <v>9.1529999999999993E-9</v>
      </c>
      <c r="E12" s="148">
        <v>-2.9179999999999998E-6</v>
      </c>
      <c r="F12" s="148">
        <v>2.048E-5</v>
      </c>
      <c r="G12" s="148">
        <v>-6.8279999999999996E-10</v>
      </c>
      <c r="H12" s="148">
        <v>-2.308E-7</v>
      </c>
    </row>
    <row r="13" spans="1:8" ht="12.75" customHeight="1">
      <c r="A13" s="3"/>
      <c r="B13" s="146"/>
      <c r="C13" s="146" t="s">
        <v>135</v>
      </c>
      <c r="D13" s="148">
        <v>-5.3460000000000002E-11</v>
      </c>
      <c r="E13" s="148">
        <v>9.0110000000000004E-8</v>
      </c>
      <c r="F13" s="148">
        <v>1.138E-7</v>
      </c>
      <c r="G13" s="148">
        <v>8.873E-11</v>
      </c>
      <c r="H13" s="148">
        <v>5.7930000000000002E-9</v>
      </c>
    </row>
    <row r="14" spans="1:8" ht="12.75" customHeight="1">
      <c r="A14" s="3"/>
      <c r="B14" s="146"/>
      <c r="C14" s="146" t="s">
        <v>136</v>
      </c>
      <c r="D14" s="148">
        <v>-3.1490000000000001E-4</v>
      </c>
      <c r="E14" s="148">
        <v>-6.6980000000000002E-4</v>
      </c>
      <c r="F14" s="148">
        <v>2.4849999999999998E-3</v>
      </c>
      <c r="G14" s="148">
        <v>2.7030000000000002E-6</v>
      </c>
      <c r="H14" s="148">
        <v>-2.3470000000000001E-5</v>
      </c>
    </row>
    <row r="15" spans="1:8" ht="12.75" customHeight="1">
      <c r="A15" s="3"/>
      <c r="B15" s="146"/>
      <c r="C15" s="146" t="s">
        <v>137</v>
      </c>
      <c r="D15" s="148">
        <v>1.037E-8</v>
      </c>
      <c r="E15" s="148">
        <v>7.7409999999999992E-6</v>
      </c>
      <c r="F15" s="148">
        <v>-2.0060000000000001E-5</v>
      </c>
      <c r="G15" s="148">
        <v>1.609E-8</v>
      </c>
      <c r="H15" s="148">
        <v>5.0460000000000001E-7</v>
      </c>
    </row>
    <row r="16" spans="1:8" ht="12.75" customHeight="1">
      <c r="A16" s="3"/>
      <c r="B16" s="146"/>
      <c r="C16" s="146" t="s">
        <v>138</v>
      </c>
      <c r="D16" s="148">
        <v>-8.4140000000000001E-10</v>
      </c>
      <c r="E16" s="148">
        <v>-8.1320000000000003E-8</v>
      </c>
      <c r="F16" s="148">
        <v>-1.7850000000000001E-6</v>
      </c>
      <c r="G16" s="148">
        <v>-1.2459999999999999E-10</v>
      </c>
      <c r="H16" s="148">
        <v>-6.6739999999999999E-9</v>
      </c>
    </row>
    <row r="17" spans="1:8" ht="12.75" customHeight="1">
      <c r="A17" s="3"/>
      <c r="B17" s="146"/>
      <c r="C17" s="146" t="s">
        <v>139</v>
      </c>
      <c r="D17" s="148">
        <v>-1.136E-6</v>
      </c>
      <c r="E17" s="148">
        <v>-6.7859999999999999E-6</v>
      </c>
      <c r="F17" s="148">
        <v>-3.1710000000000001E-4</v>
      </c>
      <c r="G17" s="148">
        <v>2.2560000000000002E-8</v>
      </c>
      <c r="H17" s="148">
        <v>5.5759999999999998E-8</v>
      </c>
    </row>
    <row r="18" spans="1:8" ht="12.75" customHeight="1">
      <c r="A18" s="3"/>
      <c r="B18" s="146"/>
      <c r="C18" s="146" t="s">
        <v>140</v>
      </c>
      <c r="D18" s="148">
        <v>3.7799999999999998E-9</v>
      </c>
      <c r="E18" s="148">
        <v>1.431E-7</v>
      </c>
      <c r="F18" s="148">
        <v>8.1999999999999998E-7</v>
      </c>
      <c r="G18" s="148">
        <v>3.312E-10</v>
      </c>
      <c r="H18" s="148">
        <v>5.7569999999999999E-10</v>
      </c>
    </row>
    <row r="19" spans="1:8" ht="12.75" customHeight="1">
      <c r="A19" s="3"/>
      <c r="B19" s="146"/>
      <c r="C19" s="146" t="s">
        <v>141</v>
      </c>
      <c r="D19" s="148">
        <v>-1.8120000000000001E-7</v>
      </c>
      <c r="E19" s="148">
        <v>3.418E-7</v>
      </c>
      <c r="F19" s="148">
        <v>4.9530000000000005E-7</v>
      </c>
      <c r="G19" s="148">
        <v>-1.119E-9</v>
      </c>
      <c r="H19" s="148">
        <v>5.0810000000000001E-9</v>
      </c>
    </row>
    <row r="20" spans="1:8" ht="12.75" customHeight="1">
      <c r="A20" s="3"/>
      <c r="B20" s="146"/>
      <c r="C20" s="146"/>
      <c r="D20" s="146"/>
      <c r="E20" s="146"/>
      <c r="F20" s="146"/>
      <c r="G20" s="146"/>
      <c r="H20" s="146"/>
    </row>
    <row r="21" spans="1:8" ht="12.75" customHeight="1">
      <c r="A21" s="3"/>
      <c r="B21" s="146"/>
      <c r="C21" s="151" t="s">
        <v>142</v>
      </c>
      <c r="D21" s="146">
        <v>-27.142900000000001</v>
      </c>
      <c r="E21" s="146">
        <v>-27.142900000000001</v>
      </c>
      <c r="F21" s="146">
        <v>-27.142900000000001</v>
      </c>
      <c r="G21" s="146">
        <v>-27.142900000000001</v>
      </c>
      <c r="H21" s="146">
        <v>-27.142900000000001</v>
      </c>
    </row>
    <row r="22" spans="1:8" ht="12.75" customHeight="1">
      <c r="A22" s="3"/>
      <c r="B22" s="146"/>
      <c r="C22" s="147" t="s">
        <v>143</v>
      </c>
      <c r="D22" s="146">
        <v>5.3571</v>
      </c>
      <c r="E22" s="146">
        <v>5.3571</v>
      </c>
      <c r="F22" s="146">
        <v>5.3571</v>
      </c>
      <c r="G22" s="146">
        <v>5.3571</v>
      </c>
      <c r="H22" s="146">
        <v>5.3571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G43" sqref="G43"/>
    </sheetView>
  </sheetViews>
  <sheetFormatPr defaultColWidth="12.5703125" defaultRowHeight="15" customHeight="1"/>
  <cols>
    <col min="1" max="1" width="19.5703125" customWidth="1"/>
    <col min="2" max="6" width="10.5703125" customWidth="1"/>
    <col min="7" max="26" width="8.5703125" customWidth="1"/>
  </cols>
  <sheetData>
    <row r="1" spans="1:8" ht="12.75" customHeight="1">
      <c r="A1" s="4" t="s">
        <v>87</v>
      </c>
      <c r="B1" s="3"/>
      <c r="C1" s="147" t="s">
        <v>123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38.299999999999997</v>
      </c>
      <c r="E2" s="148">
        <v>955.4</v>
      </c>
      <c r="F2" s="148">
        <v>3940</v>
      </c>
      <c r="G2" s="148">
        <v>0.35730000000000001</v>
      </c>
      <c r="H2" s="148">
        <v>2.2109999999999999</v>
      </c>
    </row>
    <row r="3" spans="1:8" ht="12.75" customHeight="1">
      <c r="A3" s="3"/>
      <c r="B3" s="3"/>
      <c r="C3" s="147" t="s">
        <v>125</v>
      </c>
      <c r="D3" s="148">
        <v>1.853E-4</v>
      </c>
      <c r="E3" s="148">
        <v>-0.62809999999999999</v>
      </c>
      <c r="F3" s="148">
        <v>3.7450000000000001</v>
      </c>
      <c r="G3" s="148">
        <v>4.57E-4</v>
      </c>
      <c r="H3" s="148">
        <v>-5.7239999999999999E-2</v>
      </c>
    </row>
    <row r="4" spans="1:8" ht="12.75" customHeight="1">
      <c r="A4" s="3"/>
      <c r="B4" s="3"/>
      <c r="C4" s="147" t="s">
        <v>126</v>
      </c>
      <c r="D4" s="148">
        <v>-6.849E-6</v>
      </c>
      <c r="E4" s="148">
        <v>-2.6440000000000001E-3</v>
      </c>
      <c r="F4" s="148">
        <v>8.0539999999999995E-4</v>
      </c>
      <c r="G4" s="148">
        <v>-2.6950000000000002E-7</v>
      </c>
      <c r="H4" s="148">
        <v>4.705E-4</v>
      </c>
    </row>
    <row r="5" spans="1:8" ht="12.75" customHeight="1">
      <c r="A5" s="3"/>
      <c r="B5" s="3"/>
      <c r="C5" s="147" t="s">
        <v>127</v>
      </c>
      <c r="D5" s="148">
        <v>1.5660000000000001E-7</v>
      </c>
      <c r="E5" s="148">
        <v>1.5970000000000001E-5</v>
      </c>
      <c r="F5" s="148">
        <v>-5.7780000000000004E-6</v>
      </c>
      <c r="G5" s="148">
        <v>-1.221E-8</v>
      </c>
      <c r="H5" s="148">
        <v>-1.358E-6</v>
      </c>
    </row>
    <row r="6" spans="1:8" ht="12.75" customHeight="1">
      <c r="A6" s="3"/>
      <c r="B6" s="3"/>
      <c r="C6" s="147" t="s">
        <v>128</v>
      </c>
      <c r="D6" s="148">
        <v>-1.1739999999999999</v>
      </c>
      <c r="E6" s="148">
        <v>1.988</v>
      </c>
      <c r="F6" s="148">
        <v>31.95</v>
      </c>
      <c r="G6" s="148">
        <v>5.1609999999999998E-3</v>
      </c>
      <c r="H6" s="148">
        <v>-2.9229999999999998E-3</v>
      </c>
    </row>
    <row r="7" spans="1:8" ht="12.75" customHeight="1">
      <c r="A7" s="3"/>
      <c r="B7" s="3"/>
      <c r="C7" s="147" t="s">
        <v>129</v>
      </c>
      <c r="D7" s="148">
        <v>-3.6909999999999997E-5</v>
      </c>
      <c r="E7" s="148">
        <v>2.1950000000000001E-2</v>
      </c>
      <c r="F7" s="148">
        <v>-0.20610000000000001</v>
      </c>
      <c r="G7" s="148">
        <v>2.287E-5</v>
      </c>
      <c r="H7" s="148">
        <v>-2.6959999999999999E-4</v>
      </c>
    </row>
    <row r="8" spans="1:8" ht="12.75" customHeight="1">
      <c r="A8" s="3"/>
      <c r="B8" s="3"/>
      <c r="C8" s="147" t="s">
        <v>130</v>
      </c>
      <c r="D8" s="148">
        <v>-2.1299999999999999E-7</v>
      </c>
      <c r="E8" s="148">
        <v>-3.6929999999999998E-4</v>
      </c>
      <c r="F8" s="148">
        <v>-3.0599999999999998E-5</v>
      </c>
      <c r="G8" s="148">
        <v>1.7680000000000001E-9</v>
      </c>
      <c r="H8" s="148">
        <v>9.9000000000000001E-6</v>
      </c>
    </row>
    <row r="9" spans="1:8" ht="12.75" customHeight="1">
      <c r="A9" s="3"/>
      <c r="B9" s="3"/>
      <c r="C9" s="147" t="s">
        <v>131</v>
      </c>
      <c r="D9" s="148">
        <v>7.3930000000000001E-8</v>
      </c>
      <c r="E9" s="148">
        <v>-4.714E-7</v>
      </c>
      <c r="F9" s="148">
        <v>1.4130000000000001E-6</v>
      </c>
      <c r="G9" s="148">
        <v>-5.9370000000000003E-10</v>
      </c>
      <c r="H9" s="148">
        <v>-2.0240000000000001E-7</v>
      </c>
    </row>
    <row r="10" spans="1:8" ht="12.75" customHeight="1">
      <c r="A10" s="3"/>
      <c r="B10" s="3"/>
      <c r="C10" s="147" t="s">
        <v>132</v>
      </c>
      <c r="D10" s="148">
        <v>5.947E-3</v>
      </c>
      <c r="E10" s="148">
        <v>-3.7589999999999998E-2</v>
      </c>
      <c r="F10" s="148">
        <v>-0.25480000000000003</v>
      </c>
      <c r="G10" s="148">
        <v>1.2969999999999999E-5</v>
      </c>
      <c r="H10" s="148">
        <v>-9.079E-4</v>
      </c>
    </row>
    <row r="11" spans="1:8" ht="12.75" customHeight="1">
      <c r="A11" s="3"/>
      <c r="B11" s="3"/>
      <c r="C11" s="147" t="s">
        <v>133</v>
      </c>
      <c r="D11" s="148">
        <v>-4.386E-6</v>
      </c>
      <c r="E11" s="148">
        <v>6.311E-4</v>
      </c>
      <c r="F11" s="148">
        <v>-3.5100000000000001E-3</v>
      </c>
      <c r="G11" s="148">
        <v>3.6390000000000002E-7</v>
      </c>
      <c r="H11" s="148">
        <v>9.4020000000000008E-6</v>
      </c>
    </row>
    <row r="12" spans="1:8" ht="12.75" customHeight="1">
      <c r="A12" s="3"/>
      <c r="B12" s="3"/>
      <c r="C12" s="147" t="s">
        <v>134</v>
      </c>
      <c r="D12" s="148">
        <v>-8.4849999999999995E-8</v>
      </c>
      <c r="E12" s="148">
        <v>-5.6120000000000002E-7</v>
      </c>
      <c r="F12" s="148">
        <v>1.084E-5</v>
      </c>
      <c r="G12" s="148">
        <v>1.651E-9</v>
      </c>
      <c r="H12" s="148">
        <v>3.8130000000000001E-7</v>
      </c>
    </row>
    <row r="13" spans="1:8" ht="12.75" customHeight="1">
      <c r="A13" s="3"/>
      <c r="B13" s="3"/>
      <c r="C13" s="147" t="s">
        <v>135</v>
      </c>
      <c r="D13" s="148">
        <v>4.0579999999999998E-9</v>
      </c>
      <c r="E13" s="148">
        <v>-1.1740000000000001E-7</v>
      </c>
      <c r="F13" s="148">
        <v>4.7660000000000002E-7</v>
      </c>
      <c r="G13" s="148">
        <v>-2.2580000000000001E-11</v>
      </c>
      <c r="H13" s="148">
        <v>-2.138E-8</v>
      </c>
    </row>
    <row r="14" spans="1:8" ht="12.75" customHeight="1">
      <c r="A14" s="3"/>
      <c r="B14" s="3"/>
      <c r="C14" s="147" t="s">
        <v>136</v>
      </c>
      <c r="D14" s="148">
        <v>3.233E-4</v>
      </c>
      <c r="E14" s="148">
        <v>-1.0399999999999999E-3</v>
      </c>
      <c r="F14" s="148">
        <v>-8.3979999999999992E-3</v>
      </c>
      <c r="G14" s="148">
        <v>-3.3270000000000001E-6</v>
      </c>
      <c r="H14" s="148">
        <v>2.3779999999999999E-5</v>
      </c>
    </row>
    <row r="15" spans="1:8" ht="12.75" customHeight="1">
      <c r="A15" s="3"/>
      <c r="B15" s="3"/>
      <c r="C15" s="147" t="s">
        <v>137</v>
      </c>
      <c r="D15" s="148">
        <v>8.3890000000000005E-8</v>
      </c>
      <c r="E15" s="148">
        <v>-1.117E-5</v>
      </c>
      <c r="F15" s="148">
        <v>-3.1510000000000002E-5</v>
      </c>
      <c r="G15" s="148">
        <v>8.2459999999999999E-9</v>
      </c>
      <c r="H15" s="148">
        <v>-8.0559999999999996E-7</v>
      </c>
    </row>
    <row r="16" spans="1:8" ht="12.75" customHeight="1">
      <c r="A16" s="3"/>
      <c r="B16" s="3"/>
      <c r="C16" s="147" t="s">
        <v>138</v>
      </c>
      <c r="D16" s="148">
        <v>-6.1449999999999998E-9</v>
      </c>
      <c r="E16" s="148">
        <v>7.6049999999999996E-7</v>
      </c>
      <c r="F16" s="148">
        <v>5.8250000000000003E-7</v>
      </c>
      <c r="G16" s="148">
        <v>5.7769999999999998E-11</v>
      </c>
      <c r="H16" s="148">
        <v>2.5769999999999998E-8</v>
      </c>
    </row>
    <row r="17" spans="1:8" ht="12.75" customHeight="1">
      <c r="A17" s="3"/>
      <c r="B17" s="3"/>
      <c r="C17" s="147" t="s">
        <v>139</v>
      </c>
      <c r="D17" s="148">
        <v>-9.7499999999999998E-7</v>
      </c>
      <c r="E17" s="148">
        <v>-2.0329999999999998E-6</v>
      </c>
      <c r="F17" s="148">
        <v>-2.319E-4</v>
      </c>
      <c r="G17" s="148">
        <v>-1.5139999999999999E-8</v>
      </c>
      <c r="H17" s="148">
        <v>-2.184E-7</v>
      </c>
    </row>
    <row r="18" spans="1:8" ht="12.75" customHeight="1">
      <c r="A18" s="3"/>
      <c r="B18" s="3"/>
      <c r="C18" s="147" t="s">
        <v>140</v>
      </c>
      <c r="D18" s="148">
        <v>9.9840000000000003E-9</v>
      </c>
      <c r="E18" s="148">
        <v>-5.0910000000000003E-7</v>
      </c>
      <c r="F18" s="148">
        <v>2.0820000000000001E-6</v>
      </c>
      <c r="G18" s="148">
        <v>-2.9809999999999998E-10</v>
      </c>
      <c r="H18" s="148">
        <v>2.5839999999999998E-8</v>
      </c>
    </row>
    <row r="19" spans="1:8" ht="12.75" customHeight="1">
      <c r="A19" s="3"/>
      <c r="B19" s="3"/>
      <c r="C19" s="147" t="s">
        <v>141</v>
      </c>
      <c r="D19" s="148">
        <v>-1.1429999999999999E-6</v>
      </c>
      <c r="E19" s="148">
        <v>2.5969999999999999E-6</v>
      </c>
      <c r="F19" s="148">
        <v>1.9640000000000002E-6</v>
      </c>
      <c r="G19" s="148">
        <v>8.5999999999999993E-9</v>
      </c>
      <c r="H19" s="148">
        <v>-6.1360000000000002E-8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51" t="s">
        <v>142</v>
      </c>
      <c r="D21" s="147">
        <v>-27.884599999999999</v>
      </c>
      <c r="E21" s="147">
        <v>-27.884599999999999</v>
      </c>
      <c r="F21" s="147">
        <v>-27.884599999999999</v>
      </c>
      <c r="G21" s="147">
        <v>-27.884599999999999</v>
      </c>
      <c r="H21" s="147">
        <v>-27.884599999999999</v>
      </c>
    </row>
    <row r="22" spans="1:8" ht="12.75" customHeight="1">
      <c r="A22" s="3"/>
      <c r="B22" s="3"/>
      <c r="C22" s="147" t="s">
        <v>143</v>
      </c>
      <c r="D22" s="147">
        <v>-4.9038000000000004</v>
      </c>
      <c r="E22" s="147">
        <v>-4.9038000000000004</v>
      </c>
      <c r="F22" s="147">
        <v>-4.9038000000000004</v>
      </c>
      <c r="G22" s="147">
        <v>-4.9038000000000004</v>
      </c>
      <c r="H22" s="147">
        <v>-4.9038000000000004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9"/>
  <sheetViews>
    <sheetView workbookViewId="0">
      <selection activeCell="K14" sqref="K14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89</v>
      </c>
      <c r="B1" s="3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48">
        <v>34.380000000000003</v>
      </c>
      <c r="E2" s="148">
        <v>957.2</v>
      </c>
      <c r="F2" s="148">
        <v>3755</v>
      </c>
      <c r="G2" s="148">
        <v>0.39579999999999999</v>
      </c>
      <c r="H2" s="148">
        <v>1.5489999999999999</v>
      </c>
    </row>
    <row r="3" spans="1:8" ht="12.75" customHeight="1">
      <c r="A3" s="3"/>
      <c r="B3" s="3"/>
      <c r="C3" s="147" t="s">
        <v>125</v>
      </c>
      <c r="D3" s="148">
        <v>-2.8019999999999998E-4</v>
      </c>
      <c r="E3" s="148">
        <v>-0.43569999999999998</v>
      </c>
      <c r="F3" s="148">
        <v>2.839</v>
      </c>
      <c r="G3" s="148">
        <v>5.9500000000000004E-4</v>
      </c>
      <c r="H3" s="148">
        <v>-4.1599999999999998E-2</v>
      </c>
    </row>
    <row r="4" spans="1:8" ht="12.75" customHeight="1">
      <c r="A4" s="3"/>
      <c r="B4" s="3"/>
      <c r="C4" s="147" t="s">
        <v>151</v>
      </c>
      <c r="D4" s="148">
        <v>7.7700000000000001E-6</v>
      </c>
      <c r="E4" s="148">
        <v>-2.1870000000000001E-3</v>
      </c>
      <c r="F4" s="148">
        <v>-2.9589999999999998E-3</v>
      </c>
      <c r="G4" s="148">
        <v>4.9999999999999998E-7</v>
      </c>
      <c r="H4" s="148">
        <v>2.6229999999999998E-4</v>
      </c>
    </row>
    <row r="5" spans="1:8" ht="12.75" customHeight="1">
      <c r="A5" s="3"/>
      <c r="B5" s="3"/>
      <c r="C5" s="147" t="s">
        <v>127</v>
      </c>
      <c r="D5" s="148">
        <v>1.5529999999999999E-7</v>
      </c>
      <c r="E5" s="148">
        <v>5.7409999999999998E-6</v>
      </c>
      <c r="F5" s="148">
        <v>5.0130000000000003E-5</v>
      </c>
      <c r="G5" s="148">
        <v>4.0119999999999998E-8</v>
      </c>
      <c r="H5" s="148">
        <v>-1.844E-6</v>
      </c>
    </row>
    <row r="6" spans="1:8" ht="12.75" customHeight="1">
      <c r="A6" s="3"/>
      <c r="B6" s="3"/>
      <c r="C6" s="147" t="s">
        <v>128</v>
      </c>
      <c r="D6" s="148">
        <v>-0.78649999999999998</v>
      </c>
      <c r="E6" s="148">
        <v>1.071</v>
      </c>
      <c r="F6" s="148">
        <v>17.66</v>
      </c>
      <c r="G6" s="148">
        <v>3.0430000000000001E-3</v>
      </c>
      <c r="H6" s="148">
        <v>5.5619999999999997E-4</v>
      </c>
    </row>
    <row r="7" spans="1:8" ht="12.75" customHeight="1">
      <c r="A7" s="3"/>
      <c r="B7" s="3"/>
      <c r="C7" s="147" t="s">
        <v>129</v>
      </c>
      <c r="D7" s="148">
        <v>-3.9990000000000002E-5</v>
      </c>
      <c r="E7" s="148">
        <v>1.218E-2</v>
      </c>
      <c r="F7" s="148">
        <v>-0.13789999999999999</v>
      </c>
      <c r="G7" s="148">
        <v>1.859E-5</v>
      </c>
      <c r="H7" s="148">
        <v>-1.3310000000000001E-4</v>
      </c>
    </row>
    <row r="8" spans="1:8" ht="12.75" customHeight="1">
      <c r="A8" s="3"/>
      <c r="B8" s="3"/>
      <c r="C8" s="147" t="s">
        <v>130</v>
      </c>
      <c r="D8" s="148">
        <v>-4.9699999999999996E-7</v>
      </c>
      <c r="E8" s="148">
        <v>-7.1829999999999995E-5</v>
      </c>
      <c r="F8" s="148">
        <v>-1.7440000000000001E-4</v>
      </c>
      <c r="G8" s="148">
        <v>1.9180000000000002E-9</v>
      </c>
      <c r="H8" s="148">
        <v>4.8409999999999995E-7</v>
      </c>
    </row>
    <row r="9" spans="1:8" ht="12.75" customHeight="1">
      <c r="A9" s="3"/>
      <c r="B9" s="3"/>
      <c r="C9" s="147" t="s">
        <v>131</v>
      </c>
      <c r="D9" s="148">
        <v>7.4079999999999999E-8</v>
      </c>
      <c r="E9" s="148">
        <v>1.24E-6</v>
      </c>
      <c r="F9" s="148">
        <v>-5.3340000000000001E-6</v>
      </c>
      <c r="G9" s="148">
        <v>-2.9389999999999999E-10</v>
      </c>
      <c r="H9" s="148">
        <v>2.763E-8</v>
      </c>
    </row>
    <row r="10" spans="1:8" ht="12.75" customHeight="1">
      <c r="A10" s="3"/>
      <c r="B10" s="3"/>
      <c r="C10" s="147" t="s">
        <v>132</v>
      </c>
      <c r="D10" s="148">
        <v>-6.9119999999999997E-3</v>
      </c>
      <c r="E10" s="148">
        <v>-5.5719999999999999E-4</v>
      </c>
      <c r="F10" s="148">
        <v>0.16070000000000001</v>
      </c>
      <c r="G10" s="148">
        <v>3.7889999999999998E-5</v>
      </c>
      <c r="H10" s="148">
        <v>-2.452E-4</v>
      </c>
    </row>
    <row r="11" spans="1:8" ht="12.75" customHeight="1">
      <c r="A11" s="3"/>
      <c r="B11" s="3"/>
      <c r="C11" s="147" t="s">
        <v>133</v>
      </c>
      <c r="D11" s="148">
        <v>2.4270000000000002E-7</v>
      </c>
      <c r="E11" s="148">
        <v>1.728E-4</v>
      </c>
      <c r="F11" s="148">
        <v>1.243E-3</v>
      </c>
      <c r="G11" s="148">
        <v>6.1760000000000002E-7</v>
      </c>
      <c r="H11" s="148">
        <v>-4.4320000000000001E-6</v>
      </c>
    </row>
    <row r="12" spans="1:8" ht="12.75" customHeight="1">
      <c r="A12" s="3"/>
      <c r="B12" s="3"/>
      <c r="C12" s="147" t="s">
        <v>134</v>
      </c>
      <c r="D12" s="148">
        <v>-1.395E-7</v>
      </c>
      <c r="E12" s="148">
        <v>-1.615E-6</v>
      </c>
      <c r="F12" s="148">
        <v>5.8829999999999997E-5</v>
      </c>
      <c r="G12" s="148">
        <v>-6.9569999999999999E-9</v>
      </c>
      <c r="H12" s="148">
        <v>7.7000000000000001E-8</v>
      </c>
    </row>
    <row r="13" spans="1:8" ht="12.75" customHeight="1">
      <c r="A13" s="3"/>
      <c r="B13" s="3"/>
      <c r="C13" s="147" t="s">
        <v>135</v>
      </c>
      <c r="D13" s="148">
        <v>3.7339999999999997E-9</v>
      </c>
      <c r="E13" s="148">
        <v>5.0759999999999999E-8</v>
      </c>
      <c r="F13" s="148">
        <v>-5.4059999999999996E-7</v>
      </c>
      <c r="G13" s="148">
        <v>-1.8610000000000001E-10</v>
      </c>
      <c r="H13" s="148">
        <v>1.7860000000000001E-10</v>
      </c>
    </row>
    <row r="14" spans="1:8" ht="12.75" customHeight="1">
      <c r="A14" s="3"/>
      <c r="B14" s="3"/>
      <c r="C14" s="147" t="s">
        <v>136</v>
      </c>
      <c r="D14" s="148">
        <v>-5.6520000000000001E-5</v>
      </c>
      <c r="E14" s="148">
        <v>-1.3559999999999999E-4</v>
      </c>
      <c r="F14" s="148">
        <v>7.4710000000000002E-3</v>
      </c>
      <c r="G14" s="148">
        <v>4.2269999999999999E-7</v>
      </c>
      <c r="H14" s="148">
        <v>-7.576E-6</v>
      </c>
    </row>
    <row r="15" spans="1:8" ht="12.75" customHeight="1">
      <c r="A15" s="3"/>
      <c r="B15" s="3"/>
      <c r="C15" s="147" t="s">
        <v>137</v>
      </c>
      <c r="D15" s="148">
        <v>1.104E-7</v>
      </c>
      <c r="E15" s="148">
        <v>1.215E-6</v>
      </c>
      <c r="F15" s="148">
        <v>-1.4669999999999999E-4</v>
      </c>
      <c r="G15" s="148">
        <v>2.0759999999999999E-8</v>
      </c>
      <c r="H15" s="148">
        <v>-8.1310000000000005E-8</v>
      </c>
    </row>
    <row r="16" spans="1:8" ht="12.75" customHeight="1">
      <c r="A16" s="3"/>
      <c r="B16" s="3"/>
      <c r="C16" s="147" t="s">
        <v>138</v>
      </c>
      <c r="D16" s="148">
        <v>-4.8850000000000004E-9</v>
      </c>
      <c r="E16" s="148">
        <v>-1.3969999999999999E-7</v>
      </c>
      <c r="F16" s="148">
        <v>3.3620000000000002E-6</v>
      </c>
      <c r="G16" s="148">
        <v>-2.9019999999999999E-10</v>
      </c>
      <c r="H16" s="148">
        <v>5.6839999999999998E-9</v>
      </c>
    </row>
    <row r="17" spans="1:8" ht="12.75" customHeight="1">
      <c r="A17" s="3"/>
      <c r="B17" s="3"/>
      <c r="C17" s="147" t="s">
        <v>139</v>
      </c>
      <c r="D17" s="148">
        <v>-3.2819999999999999E-7</v>
      </c>
      <c r="E17" s="148">
        <v>2.1220000000000002E-6</v>
      </c>
      <c r="F17" s="148">
        <v>5.5289999999999999E-6</v>
      </c>
      <c r="G17" s="148">
        <v>-2.133E-9</v>
      </c>
      <c r="H17" s="148">
        <v>-2.4740000000000001E-7</v>
      </c>
    </row>
    <row r="18" spans="1:8" ht="12.75" customHeight="1">
      <c r="A18" s="3"/>
      <c r="B18" s="3"/>
      <c r="C18" s="147" t="s">
        <v>140</v>
      </c>
      <c r="D18" s="148">
        <v>1.066E-9</v>
      </c>
      <c r="E18" s="148">
        <v>1.2450000000000001E-7</v>
      </c>
      <c r="F18" s="148">
        <v>-1.08E-5</v>
      </c>
      <c r="G18" s="148">
        <v>2.1459999999999999E-10</v>
      </c>
      <c r="H18" s="148">
        <v>1.0989999999999999E-8</v>
      </c>
    </row>
    <row r="19" spans="1:8" ht="12.75" customHeight="1">
      <c r="A19" s="3"/>
      <c r="B19" s="3"/>
      <c r="C19" s="147" t="s">
        <v>141</v>
      </c>
      <c r="D19" s="148">
        <v>-4.8559999999999999E-8</v>
      </c>
      <c r="E19" s="148">
        <v>3.572E-7</v>
      </c>
      <c r="F19" s="148">
        <v>-1.0339999999999999E-5</v>
      </c>
      <c r="G19" s="148">
        <v>3.0349999999999999E-10</v>
      </c>
      <c r="H19" s="148">
        <v>-2.9680000000000001E-9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6">
        <v>-30.833300000000001</v>
      </c>
      <c r="E21" s="146">
        <v>-30.833300000000001</v>
      </c>
      <c r="F21" s="146">
        <v>-30.833300000000001</v>
      </c>
      <c r="G21" s="146">
        <v>-30.833300000000001</v>
      </c>
      <c r="H21" s="146">
        <v>-30.833300000000001</v>
      </c>
    </row>
    <row r="22" spans="1:8" ht="12.75" customHeight="1">
      <c r="A22" s="3"/>
      <c r="B22" s="3"/>
      <c r="C22" s="147" t="s">
        <v>143</v>
      </c>
      <c r="D22" s="152">
        <v>-6.25</v>
      </c>
      <c r="E22" s="152">
        <v>-6.25</v>
      </c>
      <c r="F22" s="152">
        <v>-6.25</v>
      </c>
      <c r="G22" s="152">
        <v>-6.25</v>
      </c>
      <c r="H22" s="152">
        <v>-6.25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H41" sqref="H41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91</v>
      </c>
      <c r="B1" s="3"/>
      <c r="C1" s="147" t="s">
        <v>123</v>
      </c>
      <c r="D1" s="3"/>
      <c r="E1" s="3"/>
      <c r="F1" s="3"/>
      <c r="G1" s="3"/>
      <c r="H1" s="3"/>
    </row>
    <row r="2" spans="1:8" ht="12.75" customHeight="1">
      <c r="A2" s="3"/>
      <c r="B2" s="3"/>
      <c r="C2" s="147" t="s">
        <v>124</v>
      </c>
      <c r="D2" s="148">
        <v>50.88</v>
      </c>
      <c r="E2" s="148">
        <v>1135</v>
      </c>
      <c r="F2" s="148">
        <v>3147</v>
      </c>
      <c r="G2" s="148">
        <v>0.40550000000000003</v>
      </c>
      <c r="H2" s="148">
        <v>2.36</v>
      </c>
    </row>
    <row r="3" spans="1:8" ht="12.75" customHeight="1">
      <c r="A3" s="3"/>
      <c r="B3" s="3"/>
      <c r="C3" s="147" t="s">
        <v>125</v>
      </c>
      <c r="D3" s="148">
        <v>-9.7629999999999999E-5</v>
      </c>
      <c r="E3" s="148">
        <v>-0.46779999999999999</v>
      </c>
      <c r="F3" s="148">
        <v>6.4009999999999998</v>
      </c>
      <c r="G3" s="148">
        <v>6.8079999999999996E-4</v>
      </c>
      <c r="H3" s="148">
        <v>-4.4429999999999997E-2</v>
      </c>
    </row>
    <row r="4" spans="1:8" ht="12.75" customHeight="1">
      <c r="A4" s="3"/>
      <c r="B4" s="3"/>
      <c r="C4" s="147" t="s">
        <v>126</v>
      </c>
      <c r="D4" s="148">
        <v>5.4430000000000002E-6</v>
      </c>
      <c r="E4" s="148">
        <v>-1.2600000000000001E-3</v>
      </c>
      <c r="F4" s="148">
        <v>-1.0430000000000001E-3</v>
      </c>
      <c r="G4" s="148">
        <v>6.9810000000000004E-7</v>
      </c>
      <c r="H4" s="148">
        <v>4.192E-4</v>
      </c>
    </row>
    <row r="5" spans="1:8" ht="12.75" customHeight="1">
      <c r="A5" s="3"/>
      <c r="B5" s="3"/>
      <c r="C5" s="147" t="s">
        <v>127</v>
      </c>
      <c r="D5" s="148">
        <v>-6.7519999999999998E-8</v>
      </c>
      <c r="E5" s="148">
        <v>2.1039999999999998E-5</v>
      </c>
      <c r="F5" s="148">
        <v>6.1989999999999994E-5</v>
      </c>
      <c r="G5" s="148">
        <v>-5.7420000000000002E-9</v>
      </c>
      <c r="H5" s="148">
        <v>-4.561E-6</v>
      </c>
    </row>
    <row r="6" spans="1:8" ht="12.75" customHeight="1">
      <c r="A6" s="3"/>
      <c r="B6" s="3"/>
      <c r="C6" s="147" t="s">
        <v>128</v>
      </c>
      <c r="D6" s="148">
        <v>-1.0389999999999999</v>
      </c>
      <c r="E6" s="148">
        <v>-2.726</v>
      </c>
      <c r="F6" s="148">
        <v>21.39</v>
      </c>
      <c r="G6" s="148">
        <v>2.9789999999999999E-3</v>
      </c>
      <c r="H6" s="148">
        <v>-5.8369999999999998E-2</v>
      </c>
    </row>
    <row r="7" spans="1:8" ht="12.75" customHeight="1">
      <c r="A7" s="3"/>
      <c r="B7" s="3"/>
      <c r="C7" s="147" t="s">
        <v>129</v>
      </c>
      <c r="D7" s="148">
        <v>-1.575E-5</v>
      </c>
      <c r="E7" s="148">
        <v>7.9310000000000005E-3</v>
      </c>
      <c r="F7" s="148">
        <v>-0.13619999999999999</v>
      </c>
      <c r="G7" s="148">
        <v>1.8340000000000001E-5</v>
      </c>
      <c r="H7" s="148">
        <v>4.9790000000000001E-4</v>
      </c>
    </row>
    <row r="8" spans="1:8" ht="12.75" customHeight="1">
      <c r="A8" s="3"/>
      <c r="B8" s="3"/>
      <c r="C8" s="147" t="s">
        <v>130</v>
      </c>
      <c r="D8" s="148">
        <v>4.8169999999999998E-7</v>
      </c>
      <c r="E8" s="148">
        <v>-1.6359999999999999E-4</v>
      </c>
      <c r="F8" s="148">
        <v>-1.2180000000000001E-4</v>
      </c>
      <c r="G8" s="148">
        <v>-4.3380000000000002E-8</v>
      </c>
      <c r="H8" s="148">
        <v>-6.968E-6</v>
      </c>
    </row>
    <row r="9" spans="1:8" ht="12.75" customHeight="1">
      <c r="A9" s="3"/>
      <c r="B9" s="3"/>
      <c r="C9" s="147" t="s">
        <v>131</v>
      </c>
      <c r="D9" s="148">
        <v>-2.503E-10</v>
      </c>
      <c r="E9" s="148">
        <v>3.3739999999999999E-7</v>
      </c>
      <c r="F9" s="148">
        <v>3.3459999999999998E-6</v>
      </c>
      <c r="G9" s="148">
        <v>-1.5010000000000001E-9</v>
      </c>
      <c r="H9" s="148">
        <v>-3.3470000000000002E-11</v>
      </c>
    </row>
    <row r="10" spans="1:8" ht="12.75" customHeight="1">
      <c r="A10" s="3"/>
      <c r="B10" s="3"/>
      <c r="C10" s="147" t="s">
        <v>132</v>
      </c>
      <c r="D10" s="148">
        <v>-2.104E-2</v>
      </c>
      <c r="E10" s="148">
        <v>-6.3710000000000003E-2</v>
      </c>
      <c r="F10" s="148">
        <v>0.51559999999999995</v>
      </c>
      <c r="G10" s="148">
        <v>6.6260000000000006E-5</v>
      </c>
      <c r="H10" s="148">
        <v>-8.7659999999999995E-4</v>
      </c>
    </row>
    <row r="11" spans="1:8" ht="12.75" customHeight="1">
      <c r="A11" s="3"/>
      <c r="B11" s="3"/>
      <c r="C11" s="147" t="s">
        <v>133</v>
      </c>
      <c r="D11" s="148">
        <v>2.5199999999999998E-7</v>
      </c>
      <c r="E11" s="148">
        <v>1.5129999999999999E-4</v>
      </c>
      <c r="F11" s="148">
        <v>-6.4209999999999996E-3</v>
      </c>
      <c r="G11" s="148">
        <v>4.2790000000000001E-7</v>
      </c>
      <c r="H11" s="148">
        <v>1.0499999999999999E-5</v>
      </c>
    </row>
    <row r="12" spans="1:8" ht="12.75" customHeight="1">
      <c r="A12" s="3"/>
      <c r="B12" s="3"/>
      <c r="C12" s="147" t="s">
        <v>134</v>
      </c>
      <c r="D12" s="148">
        <v>-1.5580000000000001E-8</v>
      </c>
      <c r="E12" s="148">
        <v>-3.799E-6</v>
      </c>
      <c r="F12" s="148">
        <v>-5.3669999999999998E-7</v>
      </c>
      <c r="G12" s="148">
        <v>4.0980000000000002E-10</v>
      </c>
      <c r="H12" s="148">
        <v>-2.405E-8</v>
      </c>
    </row>
    <row r="13" spans="1:8" ht="12.75" customHeight="1">
      <c r="A13" s="3"/>
      <c r="B13" s="3"/>
      <c r="C13" s="147" t="s">
        <v>135</v>
      </c>
      <c r="D13" s="148">
        <v>2.7789999999999999E-10</v>
      </c>
      <c r="E13" s="148">
        <v>5.4130000000000002E-8</v>
      </c>
      <c r="F13" s="148">
        <v>-1.1089999999999999E-7</v>
      </c>
      <c r="G13" s="148">
        <v>-4.1819999999999997E-11</v>
      </c>
      <c r="H13" s="148">
        <v>1.002E-8</v>
      </c>
    </row>
    <row r="14" spans="1:8" ht="12.75" customHeight="1">
      <c r="A14" s="3"/>
      <c r="B14" s="3"/>
      <c r="C14" s="147" t="s">
        <v>136</v>
      </c>
      <c r="D14" s="148">
        <v>-5.8319999999999997E-5</v>
      </c>
      <c r="E14" s="148">
        <v>-2.2620000000000001E-3</v>
      </c>
      <c r="F14" s="148">
        <v>1.8419999999999999E-2</v>
      </c>
      <c r="G14" s="148">
        <v>2.9909999999999998E-6</v>
      </c>
      <c r="H14" s="148">
        <v>-1.243E-5</v>
      </c>
    </row>
    <row r="15" spans="1:8" ht="12.75" customHeight="1">
      <c r="A15" s="3"/>
      <c r="B15" s="3"/>
      <c r="C15" s="147" t="s">
        <v>137</v>
      </c>
      <c r="D15" s="148">
        <v>5.1599999999999999E-8</v>
      </c>
      <c r="E15" s="148">
        <v>-1.049E-6</v>
      </c>
      <c r="F15" s="148">
        <v>-1.3549999999999999E-4</v>
      </c>
      <c r="G15" s="148">
        <v>7.3829999999999998E-9</v>
      </c>
      <c r="H15" s="148">
        <v>3.5260000000000002E-7</v>
      </c>
    </row>
    <row r="16" spans="1:8" ht="12.75" customHeight="1">
      <c r="A16" s="3"/>
      <c r="B16" s="3"/>
      <c r="C16" s="147" t="s">
        <v>138</v>
      </c>
      <c r="D16" s="148">
        <v>-1.556E-9</v>
      </c>
      <c r="E16" s="148">
        <v>3.6590000000000001E-7</v>
      </c>
      <c r="F16" s="148">
        <v>5.7149999999999995E-7</v>
      </c>
      <c r="G16" s="148">
        <v>-6.0579999999999999E-11</v>
      </c>
      <c r="H16" s="148">
        <v>2.4570000000000001E-9</v>
      </c>
    </row>
    <row r="17" spans="1:8" ht="12.75" customHeight="1">
      <c r="A17" s="3"/>
      <c r="B17" s="3"/>
      <c r="C17" s="147" t="s">
        <v>139</v>
      </c>
      <c r="D17" s="148">
        <v>-6.003E-6</v>
      </c>
      <c r="E17" s="148">
        <v>4.9390000000000005E-7</v>
      </c>
      <c r="F17" s="148">
        <v>1.461E-4</v>
      </c>
      <c r="G17" s="148">
        <v>5.1170000000000001E-8</v>
      </c>
      <c r="H17" s="148">
        <v>9.1709999999999997E-7</v>
      </c>
    </row>
    <row r="18" spans="1:8" ht="12.75" customHeight="1">
      <c r="A18" s="3"/>
      <c r="B18" s="3"/>
      <c r="C18" s="147" t="s">
        <v>140</v>
      </c>
      <c r="D18" s="148">
        <v>-3.295E-10</v>
      </c>
      <c r="E18" s="148">
        <v>-6.0300000000000004E-8</v>
      </c>
      <c r="F18" s="148">
        <v>4.2719999999999999E-6</v>
      </c>
      <c r="G18" s="148">
        <v>4.623E-10</v>
      </c>
      <c r="H18" s="148">
        <v>-4.887E-8</v>
      </c>
    </row>
    <row r="19" spans="1:8" ht="12.75" customHeight="1">
      <c r="A19" s="3"/>
      <c r="B19" s="3"/>
      <c r="C19" s="147" t="s">
        <v>141</v>
      </c>
      <c r="D19" s="148">
        <v>-8.9840000000000005E-7</v>
      </c>
      <c r="E19" s="148">
        <v>2.1040000000000001E-6</v>
      </c>
      <c r="F19" s="148">
        <v>-2.1699999999999999E-5</v>
      </c>
      <c r="G19" s="148">
        <v>-3.015E-9</v>
      </c>
      <c r="H19" s="148">
        <v>-1.413E-9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6">
        <v>-24.166699999999999</v>
      </c>
      <c r="E21" s="146">
        <v>-24.166699999999999</v>
      </c>
      <c r="F21" s="146">
        <v>-24.166699999999999</v>
      </c>
      <c r="G21" s="146">
        <v>-24.166699999999999</v>
      </c>
      <c r="H21" s="146">
        <v>-24.166699999999999</v>
      </c>
    </row>
    <row r="22" spans="1:8" ht="12.75" customHeight="1">
      <c r="A22" s="3"/>
      <c r="B22" s="3"/>
      <c r="C22" s="147" t="s">
        <v>143</v>
      </c>
      <c r="D22" s="152">
        <v>7</v>
      </c>
      <c r="E22" s="152">
        <v>7</v>
      </c>
      <c r="F22" s="152">
        <v>7</v>
      </c>
      <c r="G22" s="152">
        <v>7</v>
      </c>
      <c r="H22" s="152">
        <v>7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L43" sqref="L43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93</v>
      </c>
      <c r="B1" s="3"/>
      <c r="C1" s="147" t="s">
        <v>123</v>
      </c>
      <c r="D1" s="146" t="s">
        <v>146</v>
      </c>
      <c r="E1" s="146" t="s">
        <v>147</v>
      </c>
      <c r="F1" s="146" t="s">
        <v>148</v>
      </c>
      <c r="G1" s="146" t="s">
        <v>149</v>
      </c>
      <c r="H1" s="146" t="s">
        <v>150</v>
      </c>
    </row>
    <row r="2" spans="1:8" ht="12.75" customHeight="1">
      <c r="A2" s="3"/>
      <c r="B2" s="3"/>
      <c r="C2" s="147" t="s">
        <v>124</v>
      </c>
      <c r="D2" s="148">
        <v>18.72</v>
      </c>
      <c r="E2" s="148">
        <v>937.7</v>
      </c>
      <c r="F2" s="148">
        <v>4241</v>
      </c>
      <c r="G2" s="148">
        <v>0.43859999999999999</v>
      </c>
      <c r="H2" s="148">
        <v>0.95930000000000004</v>
      </c>
    </row>
    <row r="3" spans="1:8" ht="12.75" customHeight="1">
      <c r="A3" s="3"/>
      <c r="B3" s="3"/>
      <c r="C3" s="147" t="s">
        <v>125</v>
      </c>
      <c r="D3" s="148">
        <v>-1.7459999999999999E-5</v>
      </c>
      <c r="E3" s="148">
        <v>-0.32650000000000001</v>
      </c>
      <c r="F3" s="148">
        <v>-1.653</v>
      </c>
      <c r="G3" s="148">
        <v>1.751E-3</v>
      </c>
      <c r="H3" s="148">
        <v>-3.4549999999999997E-2</v>
      </c>
    </row>
    <row r="4" spans="1:8" ht="12.75" customHeight="1">
      <c r="A4" s="3"/>
      <c r="B4" s="3"/>
      <c r="C4" s="147" t="s">
        <v>126</v>
      </c>
      <c r="D4" s="148">
        <v>8.5359999999999997E-7</v>
      </c>
      <c r="E4" s="148">
        <v>-2.5509999999999999E-3</v>
      </c>
      <c r="F4" s="148">
        <v>1.7440000000000001E-2</v>
      </c>
      <c r="G4" s="148">
        <v>4.622E-7</v>
      </c>
      <c r="H4" s="148">
        <v>2.8650000000000003E-4</v>
      </c>
    </row>
    <row r="5" spans="1:8" ht="12.75" customHeight="1">
      <c r="A5" s="3"/>
      <c r="B5" s="3"/>
      <c r="C5" s="147" t="s">
        <v>127</v>
      </c>
      <c r="D5" s="148">
        <v>-9.3119999999999993E-9</v>
      </c>
      <c r="E5" s="148">
        <v>9.7350000000000008E-6</v>
      </c>
      <c r="F5" s="148">
        <v>-3.0809999999999998E-5</v>
      </c>
      <c r="G5" s="148">
        <v>-5.4949999999999997E-9</v>
      </c>
      <c r="H5" s="148">
        <v>-2.2230000000000001E-6</v>
      </c>
    </row>
    <row r="6" spans="1:8" ht="12.75" customHeight="1">
      <c r="A6" s="3"/>
      <c r="B6" s="3"/>
      <c r="C6" s="147" t="s">
        <v>128</v>
      </c>
      <c r="D6" s="148">
        <v>-0.3508</v>
      </c>
      <c r="E6" s="148">
        <v>1.014</v>
      </c>
      <c r="F6" s="148">
        <v>-0.42930000000000001</v>
      </c>
      <c r="G6" s="148">
        <v>1.5740000000000001E-3</v>
      </c>
      <c r="H6" s="148">
        <v>-3.522E-3</v>
      </c>
    </row>
    <row r="7" spans="1:8" ht="12.75" customHeight="1">
      <c r="A7" s="3"/>
      <c r="B7" s="3"/>
      <c r="C7" s="147" t="s">
        <v>129</v>
      </c>
      <c r="D7" s="148">
        <v>3.9970000000000001E-7</v>
      </c>
      <c r="E7" s="148">
        <v>9.5219999999999992E-3</v>
      </c>
      <c r="F7" s="148">
        <v>-1.4489999999999999E-2</v>
      </c>
      <c r="G7" s="148">
        <v>-8.4580000000000002E-7</v>
      </c>
      <c r="H7" s="148">
        <v>7.6590000000000007E-6</v>
      </c>
    </row>
    <row r="8" spans="1:8" ht="12.75" customHeight="1">
      <c r="A8" s="3"/>
      <c r="B8" s="3"/>
      <c r="C8" s="147" t="s">
        <v>130</v>
      </c>
      <c r="D8" s="148">
        <v>-5.4800000000000001E-8</v>
      </c>
      <c r="E8" s="148">
        <v>-9.2490000000000004E-5</v>
      </c>
      <c r="F8" s="148">
        <v>-3.3730000000000001E-4</v>
      </c>
      <c r="G8" s="148">
        <v>5.6990000000000003E-8</v>
      </c>
      <c r="H8" s="148">
        <v>-1.3149999999999999E-6</v>
      </c>
    </row>
    <row r="9" spans="1:8" ht="12.75" customHeight="1">
      <c r="A9" s="3"/>
      <c r="B9" s="3"/>
      <c r="C9" s="147" t="s">
        <v>131</v>
      </c>
      <c r="D9" s="148">
        <v>7.0290000000000002E-10</v>
      </c>
      <c r="E9" s="148">
        <v>1.663E-7</v>
      </c>
      <c r="F9" s="148">
        <v>1.4800000000000001E-5</v>
      </c>
      <c r="G9" s="148">
        <v>1.436E-9</v>
      </c>
      <c r="H9" s="148">
        <v>8.3110000000000008E-9</v>
      </c>
    </row>
    <row r="10" spans="1:8" ht="12.75" customHeight="1">
      <c r="A10" s="3"/>
      <c r="B10" s="3"/>
      <c r="C10" s="147" t="s">
        <v>132</v>
      </c>
      <c r="D10" s="148">
        <v>-4.8019999999999998E-3</v>
      </c>
      <c r="E10" s="148">
        <v>1.489E-2</v>
      </c>
      <c r="F10" s="148">
        <v>-3.3930000000000002E-3</v>
      </c>
      <c r="G10" s="148">
        <v>3.0719999999999997E-5</v>
      </c>
      <c r="H10" s="148">
        <v>-2.722E-5</v>
      </c>
    </row>
    <row r="11" spans="1:8" ht="12.75" customHeight="1">
      <c r="A11" s="3"/>
      <c r="B11" s="3"/>
      <c r="C11" s="147" t="s">
        <v>133</v>
      </c>
      <c r="D11" s="148">
        <v>1.762E-7</v>
      </c>
      <c r="E11" s="148">
        <v>1.3970000000000001E-4</v>
      </c>
      <c r="F11" s="148">
        <v>3.7570000000000002E-4</v>
      </c>
      <c r="G11" s="148">
        <v>5.6260000000000002E-9</v>
      </c>
      <c r="H11" s="148">
        <v>3.4000000000000001E-6</v>
      </c>
    </row>
    <row r="12" spans="1:8" ht="12.75" customHeight="1">
      <c r="A12" s="3"/>
      <c r="B12" s="3"/>
      <c r="C12" s="147" t="s">
        <v>134</v>
      </c>
      <c r="D12" s="148">
        <v>-4.4400000000000004E-9</v>
      </c>
      <c r="E12" s="148">
        <v>-3.3589999999999999E-6</v>
      </c>
      <c r="F12" s="148">
        <v>-1.187E-5</v>
      </c>
      <c r="G12" s="148">
        <v>-7.1870000000000001E-10</v>
      </c>
      <c r="H12" s="148">
        <v>2.7780000000000001E-8</v>
      </c>
    </row>
    <row r="13" spans="1:8" ht="12.75" customHeight="1">
      <c r="A13" s="3"/>
      <c r="B13" s="3"/>
      <c r="C13" s="147" t="s">
        <v>135</v>
      </c>
      <c r="D13" s="148">
        <v>6.5379999999999998E-11</v>
      </c>
      <c r="E13" s="148">
        <v>3.592E-8</v>
      </c>
      <c r="F13" s="148">
        <v>-2.9259999999999999E-8</v>
      </c>
      <c r="G13" s="148">
        <v>8.4709999999999998E-11</v>
      </c>
      <c r="H13" s="148">
        <v>-6.7739999999999996E-10</v>
      </c>
    </row>
    <row r="14" spans="1:8" ht="12.75" customHeight="1">
      <c r="A14" s="3"/>
      <c r="B14" s="3"/>
      <c r="C14" s="147" t="s">
        <v>136</v>
      </c>
      <c r="D14" s="148">
        <v>-2.3730000000000001E-5</v>
      </c>
      <c r="E14" s="148">
        <v>-7.347E-5</v>
      </c>
      <c r="F14" s="148">
        <v>1.628E-4</v>
      </c>
      <c r="G14" s="148">
        <v>-1.4990000000000001E-7</v>
      </c>
      <c r="H14" s="148">
        <v>1.9089999999999998E-6</v>
      </c>
    </row>
    <row r="15" spans="1:8" ht="12.75" customHeight="1">
      <c r="A15" s="3"/>
      <c r="B15" s="3"/>
      <c r="C15" s="147" t="s">
        <v>137</v>
      </c>
      <c r="D15" s="148">
        <v>-1.4800000000000001E-10</v>
      </c>
      <c r="E15" s="148">
        <v>6.9429999999999996E-7</v>
      </c>
      <c r="F15" s="148">
        <v>8.9270000000000005E-7</v>
      </c>
      <c r="G15" s="148">
        <v>-2.0960000000000002E-9</v>
      </c>
      <c r="H15" s="148">
        <v>-2.8360000000000001E-8</v>
      </c>
    </row>
    <row r="16" spans="1:8" ht="12.75" customHeight="1">
      <c r="A16" s="3"/>
      <c r="B16" s="3"/>
      <c r="C16" s="147" t="s">
        <v>138</v>
      </c>
      <c r="D16" s="148">
        <v>1.035E-10</v>
      </c>
      <c r="E16" s="148">
        <v>-2.1890000000000002E-9</v>
      </c>
      <c r="F16" s="148">
        <v>2.2000000000000001E-7</v>
      </c>
      <c r="G16" s="148">
        <v>-1.019E-10</v>
      </c>
      <c r="H16" s="148">
        <v>5.3030000000000004E-9</v>
      </c>
    </row>
    <row r="17" spans="1:8" ht="12.75" customHeight="1">
      <c r="A17" s="3"/>
      <c r="B17" s="3"/>
      <c r="C17" s="147" t="s">
        <v>139</v>
      </c>
      <c r="D17" s="148">
        <v>1.026E-6</v>
      </c>
      <c r="E17" s="148">
        <v>3.2619999999999999E-6</v>
      </c>
      <c r="F17" s="148">
        <v>9.2310000000000002E-6</v>
      </c>
      <c r="G17" s="148">
        <v>-1.8489999999999999E-9</v>
      </c>
      <c r="H17" s="148">
        <v>1.268E-8</v>
      </c>
    </row>
    <row r="18" spans="1:8" ht="12.75" customHeight="1">
      <c r="A18" s="3"/>
      <c r="B18" s="3"/>
      <c r="C18" s="147" t="s">
        <v>140</v>
      </c>
      <c r="D18" s="148">
        <v>-3.1479999999999999E-10</v>
      </c>
      <c r="E18" s="148">
        <v>3.8019999999999999E-9</v>
      </c>
      <c r="F18" s="148">
        <v>-4.6199999999999998E-7</v>
      </c>
      <c r="G18" s="148">
        <v>-1.7430000000000001E-10</v>
      </c>
      <c r="H18" s="148">
        <v>-7.5379999999999994E-9</v>
      </c>
    </row>
    <row r="19" spans="1:8" ht="12.75" customHeight="1">
      <c r="A19" s="3"/>
      <c r="B19" s="3"/>
      <c r="C19" s="147" t="s">
        <v>141</v>
      </c>
      <c r="D19" s="148">
        <v>-8.4460000000000003E-8</v>
      </c>
      <c r="E19" s="148">
        <v>4.601E-7</v>
      </c>
      <c r="F19" s="148">
        <v>-4.7899999999999999E-7</v>
      </c>
      <c r="G19" s="148">
        <v>1.8509999999999999E-9</v>
      </c>
      <c r="H19" s="148">
        <v>-6.2440000000000004E-9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7">
        <v>-32.678600000000003</v>
      </c>
      <c r="E21" s="147">
        <v>-32.678600000000003</v>
      </c>
      <c r="F21" s="147">
        <v>-32.678600000000003</v>
      </c>
      <c r="G21" s="147">
        <v>-32.678600000000003</v>
      </c>
      <c r="H21" s="147">
        <v>-32.678600000000003</v>
      </c>
    </row>
    <row r="22" spans="1:8" ht="12.75" customHeight="1">
      <c r="A22" s="3"/>
      <c r="B22" s="3"/>
      <c r="C22" s="147" t="s">
        <v>143</v>
      </c>
      <c r="D22" s="147">
        <v>-7.1429</v>
      </c>
      <c r="E22" s="147">
        <v>-7.1429</v>
      </c>
      <c r="F22" s="147">
        <v>-7.1429</v>
      </c>
      <c r="G22" s="147">
        <v>-7.1429</v>
      </c>
      <c r="H22" s="147">
        <v>-7.1429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>
      <selection activeCell="K37" sqref="K37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96</v>
      </c>
      <c r="B1" s="3"/>
      <c r="C1" s="147" t="s">
        <v>123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48">
        <v>30.82</v>
      </c>
      <c r="E2" s="148">
        <v>1315</v>
      </c>
      <c r="F2" s="148">
        <v>2913</v>
      </c>
      <c r="G2" s="148">
        <v>0.54159999999999997</v>
      </c>
      <c r="H2" s="148">
        <v>1.3759999999999999</v>
      </c>
    </row>
    <row r="3" spans="1:8" ht="12.75" customHeight="1">
      <c r="A3" s="3"/>
      <c r="B3" s="3"/>
      <c r="C3" s="147" t="s">
        <v>125</v>
      </c>
      <c r="D3" s="148">
        <v>7.0129999999999994E-5</v>
      </c>
      <c r="E3" s="148">
        <v>-0.45329999999999998</v>
      </c>
      <c r="F3" s="148">
        <v>1.5660000000000001</v>
      </c>
      <c r="G3" s="148">
        <v>1.624E-3</v>
      </c>
      <c r="H3" s="148">
        <v>-2.903E-2</v>
      </c>
    </row>
    <row r="4" spans="1:8" ht="12.75" customHeight="1">
      <c r="A4" s="3"/>
      <c r="B4" s="3"/>
      <c r="C4" s="147" t="s">
        <v>126</v>
      </c>
      <c r="D4" s="148">
        <v>-2.7190000000000001E-6</v>
      </c>
      <c r="E4" s="148">
        <v>-2.3869999999999998E-3</v>
      </c>
      <c r="F4" s="148">
        <v>-4.5519999999999996E-3</v>
      </c>
      <c r="G4" s="148">
        <v>3.7919999999999998E-8</v>
      </c>
      <c r="H4" s="148">
        <v>2.232E-4</v>
      </c>
    </row>
    <row r="5" spans="1:8" ht="12.75" customHeight="1">
      <c r="A5" s="3"/>
      <c r="B5" s="3"/>
      <c r="C5" s="147" t="s">
        <v>127</v>
      </c>
      <c r="D5" s="148">
        <v>3.885E-8</v>
      </c>
      <c r="E5" s="148">
        <v>5.1969999999999999E-5</v>
      </c>
      <c r="F5" s="148">
        <v>3.8770000000000003E-5</v>
      </c>
      <c r="G5" s="148">
        <v>9.282E-9</v>
      </c>
      <c r="H5" s="148">
        <v>-1.0440000000000001E-6</v>
      </c>
    </row>
    <row r="6" spans="1:8" ht="12.75" customHeight="1">
      <c r="A6" s="3"/>
      <c r="B6" s="3"/>
      <c r="C6" s="147" t="s">
        <v>128</v>
      </c>
      <c r="D6" s="148">
        <v>-0.69750000000000001</v>
      </c>
      <c r="E6" s="148">
        <v>-7.8019999999999996</v>
      </c>
      <c r="F6" s="148">
        <v>20.94</v>
      </c>
      <c r="G6" s="148">
        <v>8.43E-4</v>
      </c>
      <c r="H6" s="148">
        <v>-3.5740000000000001E-2</v>
      </c>
    </row>
    <row r="7" spans="1:8" ht="12.75" customHeight="1">
      <c r="A7" s="3"/>
      <c r="B7" s="3"/>
      <c r="C7" s="147" t="s">
        <v>129</v>
      </c>
      <c r="D7" s="148">
        <v>-1.2480000000000001E-5</v>
      </c>
      <c r="E7" s="148">
        <v>4.7320000000000001E-4</v>
      </c>
      <c r="F7" s="148">
        <v>2.913E-2</v>
      </c>
      <c r="G7" s="148">
        <v>1.962E-6</v>
      </c>
      <c r="H7" s="148">
        <v>2.287E-4</v>
      </c>
    </row>
    <row r="8" spans="1:8" ht="12.75" customHeight="1">
      <c r="A8" s="3"/>
      <c r="B8" s="3"/>
      <c r="C8" s="147" t="s">
        <v>130</v>
      </c>
      <c r="D8" s="148">
        <v>2.4789999999999999E-7</v>
      </c>
      <c r="E8" s="148">
        <v>-9.5799999999999998E-6</v>
      </c>
      <c r="F8" s="148">
        <v>-2.4489999999999999E-4</v>
      </c>
      <c r="G8" s="148">
        <v>1.0420000000000001E-7</v>
      </c>
      <c r="H8" s="148">
        <v>-2.1919999999999999E-6</v>
      </c>
    </row>
    <row r="9" spans="1:8" ht="12.75" customHeight="1">
      <c r="A9" s="3"/>
      <c r="B9" s="3"/>
      <c r="C9" s="147" t="s">
        <v>131</v>
      </c>
      <c r="D9" s="148">
        <v>1.295E-8</v>
      </c>
      <c r="E9" s="148">
        <v>1.5889999999999999E-6</v>
      </c>
      <c r="F9" s="148">
        <v>-3.2629999999999998E-5</v>
      </c>
      <c r="G9" s="148">
        <v>1.291E-9</v>
      </c>
      <c r="H9" s="148">
        <v>9.5760000000000005E-8</v>
      </c>
    </row>
    <row r="10" spans="1:8" ht="12.75" customHeight="1">
      <c r="A10" s="3"/>
      <c r="B10" s="3"/>
      <c r="C10" s="147" t="s">
        <v>132</v>
      </c>
      <c r="D10" s="148">
        <v>-1.753E-2</v>
      </c>
      <c r="E10" s="148">
        <v>-0.19470000000000001</v>
      </c>
      <c r="F10" s="148">
        <v>0.75949999999999995</v>
      </c>
      <c r="G10" s="148">
        <v>1.473E-5</v>
      </c>
      <c r="H10" s="148">
        <v>-5.9489999999999999E-4</v>
      </c>
    </row>
    <row r="11" spans="1:8" ht="12.75" customHeight="1">
      <c r="A11" s="3"/>
      <c r="B11" s="3"/>
      <c r="C11" s="147" t="s">
        <v>133</v>
      </c>
      <c r="D11" s="148">
        <v>-1.725E-6</v>
      </c>
      <c r="E11" s="148">
        <v>-7.9099999999999998E-5</v>
      </c>
      <c r="F11" s="148">
        <v>4.4429999999999999E-3</v>
      </c>
      <c r="G11" s="148">
        <v>-1.8690000000000001E-7</v>
      </c>
      <c r="H11" s="148">
        <v>-5.9449999999999998E-7</v>
      </c>
    </row>
    <row r="12" spans="1:8" ht="12.75" customHeight="1">
      <c r="A12" s="3"/>
      <c r="B12" s="3"/>
      <c r="C12" s="147" t="s">
        <v>134</v>
      </c>
      <c r="D12" s="148">
        <v>-3.387E-9</v>
      </c>
      <c r="E12" s="148">
        <v>-3.0079999999999998E-6</v>
      </c>
      <c r="F12" s="148">
        <v>9.0699999999999996E-5</v>
      </c>
      <c r="G12" s="148">
        <v>1.2429999999999999E-9</v>
      </c>
      <c r="H12" s="148">
        <v>6.0269999999999996E-8</v>
      </c>
    </row>
    <row r="13" spans="1:8" ht="12.75" customHeight="1">
      <c r="A13" s="3"/>
      <c r="B13" s="3"/>
      <c r="C13" s="147" t="s">
        <v>135</v>
      </c>
      <c r="D13" s="148">
        <v>7.6600000000000004E-10</v>
      </c>
      <c r="E13" s="148">
        <v>4.7500000000000002E-8</v>
      </c>
      <c r="F13" s="148">
        <v>-2.7999999999999999E-6</v>
      </c>
      <c r="G13" s="148">
        <v>-5.1600000000000001E-11</v>
      </c>
      <c r="H13" s="148">
        <v>-4.6420000000000001E-10</v>
      </c>
    </row>
    <row r="14" spans="1:8" ht="12.75" customHeight="1">
      <c r="A14" s="3"/>
      <c r="B14" s="3"/>
      <c r="C14" s="147" t="s">
        <v>136</v>
      </c>
      <c r="D14" s="148">
        <v>-5.4489999999999996E-4</v>
      </c>
      <c r="E14" s="148">
        <v>-7.365E-3</v>
      </c>
      <c r="F14" s="148">
        <v>1.4829999999999999E-2</v>
      </c>
      <c r="G14" s="148">
        <v>7.5320000000000005E-7</v>
      </c>
      <c r="H14" s="148">
        <v>-9.0680000000000003E-6</v>
      </c>
    </row>
    <row r="15" spans="1:8" ht="12.75" customHeight="1">
      <c r="A15" s="3"/>
      <c r="B15" s="3"/>
      <c r="C15" s="147" t="s">
        <v>137</v>
      </c>
      <c r="D15" s="148">
        <v>2.7330000000000001E-8</v>
      </c>
      <c r="E15" s="148">
        <v>2.9629999999999999E-5</v>
      </c>
      <c r="F15" s="148">
        <v>-2.7070000000000002E-4</v>
      </c>
      <c r="G15" s="148">
        <v>-5.7280000000000003E-10</v>
      </c>
      <c r="H15" s="148">
        <v>-5.2620000000000004E-7</v>
      </c>
    </row>
    <row r="16" spans="1:8" ht="12.75" customHeight="1">
      <c r="A16" s="3"/>
      <c r="B16" s="3"/>
      <c r="C16" s="147" t="s">
        <v>138</v>
      </c>
      <c r="D16" s="148">
        <v>-2.1959999999999999E-9</v>
      </c>
      <c r="E16" s="148">
        <v>-5.3730000000000003E-7</v>
      </c>
      <c r="F16" s="148">
        <v>7.6399999999999997E-6</v>
      </c>
      <c r="G16" s="148">
        <v>-4.6800000000000004E-10</v>
      </c>
      <c r="H16" s="148">
        <v>-5.7250000000000004E-10</v>
      </c>
    </row>
    <row r="17" spans="1:8" ht="12.75" customHeight="1">
      <c r="A17" s="3"/>
      <c r="B17" s="3"/>
      <c r="C17" s="147" t="s">
        <v>139</v>
      </c>
      <c r="D17" s="148">
        <v>-1.9760000000000001E-5</v>
      </c>
      <c r="E17" s="148">
        <v>-1.3300000000000001E-4</v>
      </c>
      <c r="F17" s="148">
        <v>1.2110000000000001E-3</v>
      </c>
      <c r="G17" s="148">
        <v>9.7130000000000007E-9</v>
      </c>
      <c r="H17" s="148">
        <v>7.1129999999999997E-7</v>
      </c>
    </row>
    <row r="18" spans="1:8" ht="12.75" customHeight="1">
      <c r="A18" s="3"/>
      <c r="B18" s="3"/>
      <c r="C18" s="147" t="s">
        <v>140</v>
      </c>
      <c r="D18" s="148">
        <v>4.2540000000000004E-9</v>
      </c>
      <c r="E18" s="148">
        <v>1.5269999999999999E-6</v>
      </c>
      <c r="F18" s="148">
        <v>-2.4729999999999999E-5</v>
      </c>
      <c r="G18" s="148">
        <v>1.1180000000000001E-9</v>
      </c>
      <c r="H18" s="148">
        <v>-1.7780000000000001E-8</v>
      </c>
    </row>
    <row r="19" spans="1:8" ht="12.75" customHeight="1">
      <c r="A19" s="3"/>
      <c r="B19" s="3"/>
      <c r="C19" s="147" t="s">
        <v>141</v>
      </c>
      <c r="D19" s="148">
        <v>-9.4949999999999997E-7</v>
      </c>
      <c r="E19" s="148">
        <v>-2.2139999999999999E-6</v>
      </c>
      <c r="F19" s="148">
        <v>9.1030000000000001E-5</v>
      </c>
      <c r="G19" s="148">
        <v>-5.7229999999999998E-10</v>
      </c>
      <c r="H19" s="148">
        <v>-9.4159999999999997E-9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47">
        <v>-19.791699999999999</v>
      </c>
      <c r="E21" s="147">
        <v>-19.791699999999999</v>
      </c>
      <c r="F21" s="147">
        <v>-19.791699999999999</v>
      </c>
      <c r="G21" s="147">
        <v>-19.791699999999999</v>
      </c>
      <c r="H21" s="147">
        <v>-19.791699999999999</v>
      </c>
    </row>
    <row r="22" spans="1:8" ht="12.75" customHeight="1">
      <c r="A22" s="3"/>
      <c r="B22" s="3"/>
      <c r="C22" s="147" t="s">
        <v>143</v>
      </c>
      <c r="D22" s="147">
        <v>4.1666999999999996</v>
      </c>
      <c r="E22" s="147">
        <v>4.1666999999999996</v>
      </c>
      <c r="F22" s="147">
        <v>4.1666999999999996</v>
      </c>
      <c r="G22" s="147">
        <v>4.1666999999999996</v>
      </c>
      <c r="H22" s="147">
        <v>4.1666999999999996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M39" sqref="M39"/>
    </sheetView>
  </sheetViews>
  <sheetFormatPr defaultColWidth="12.5703125" defaultRowHeight="15" customHeight="1"/>
  <cols>
    <col min="1" max="6" width="10.5703125" customWidth="1"/>
    <col min="7" max="26" width="8.5703125" customWidth="1"/>
  </cols>
  <sheetData>
    <row r="1" spans="1:8" ht="12.75" customHeight="1">
      <c r="A1" s="4" t="s">
        <v>97</v>
      </c>
      <c r="B1" s="3"/>
      <c r="C1" s="151" t="s">
        <v>152</v>
      </c>
      <c r="D1" s="146"/>
      <c r="E1" s="146"/>
      <c r="F1" s="146"/>
      <c r="G1" s="146"/>
      <c r="H1" s="146"/>
    </row>
    <row r="2" spans="1:8" ht="12.75" customHeight="1">
      <c r="A2" s="3"/>
      <c r="B2" s="3"/>
      <c r="C2" s="147" t="s">
        <v>124</v>
      </c>
      <c r="D2" s="153">
        <v>24.44</v>
      </c>
      <c r="E2" s="148">
        <v>1232</v>
      </c>
      <c r="F2" s="148">
        <v>2885</v>
      </c>
      <c r="G2" s="148">
        <v>0.54049999999999998</v>
      </c>
      <c r="H2" s="148">
        <v>1.377</v>
      </c>
    </row>
    <row r="3" spans="1:8" ht="12.75" customHeight="1">
      <c r="A3" s="3"/>
      <c r="B3" s="3"/>
      <c r="C3" s="147" t="s">
        <v>125</v>
      </c>
      <c r="D3" s="148">
        <v>1.6739999999999999E-5</v>
      </c>
      <c r="E3" s="148">
        <v>-0.3886</v>
      </c>
      <c r="F3" s="148">
        <v>2.9409999999999998</v>
      </c>
      <c r="G3" s="148">
        <v>1.431E-3</v>
      </c>
      <c r="H3" s="148">
        <v>-2.7799999999999998E-2</v>
      </c>
    </row>
    <row r="4" spans="1:8" ht="12.75" customHeight="1">
      <c r="A4" s="3"/>
      <c r="B4" s="3"/>
      <c r="C4" s="147" t="s">
        <v>126</v>
      </c>
      <c r="D4" s="148">
        <v>-1.6899999999999999E-6</v>
      </c>
      <c r="E4" s="148">
        <v>-3.2789999999999998E-3</v>
      </c>
      <c r="F4" s="148">
        <v>-1.1089999999999999E-2</v>
      </c>
      <c r="G4" s="148">
        <v>1.8090000000000001E-7</v>
      </c>
      <c r="H4" s="148">
        <v>2.084E-4</v>
      </c>
    </row>
    <row r="5" spans="1:8" ht="12.75" customHeight="1">
      <c r="A5" s="3"/>
      <c r="B5" s="3"/>
      <c r="C5" s="147" t="s">
        <v>127</v>
      </c>
      <c r="D5" s="148">
        <v>-1.988E-8</v>
      </c>
      <c r="E5" s="148">
        <v>3.2480000000000001E-5</v>
      </c>
      <c r="F5" s="148">
        <v>5.295E-5</v>
      </c>
      <c r="G5" s="148">
        <v>-2.0999999999999999E-8</v>
      </c>
      <c r="H5" s="148">
        <v>-1.6509999999999999E-6</v>
      </c>
    </row>
    <row r="6" spans="1:8" ht="12.75" customHeight="1">
      <c r="A6" s="3"/>
      <c r="B6" s="3"/>
      <c r="C6" s="147" t="s">
        <v>128</v>
      </c>
      <c r="D6" s="148">
        <v>-0.40129999999999999</v>
      </c>
      <c r="E6" s="148">
        <v>-4.16</v>
      </c>
      <c r="F6" s="148">
        <v>14.29</v>
      </c>
      <c r="G6" s="148">
        <v>4.4860000000000001E-4</v>
      </c>
      <c r="H6" s="148">
        <v>-2.231E-2</v>
      </c>
    </row>
    <row r="7" spans="1:8" ht="12.75" customHeight="1">
      <c r="A7" s="3"/>
      <c r="B7" s="3"/>
      <c r="C7" s="147" t="s">
        <v>129</v>
      </c>
      <c r="D7" s="148">
        <v>1.5569999999999998E-5</v>
      </c>
      <c r="E7" s="148">
        <v>7.3730000000000002E-3</v>
      </c>
      <c r="F7" s="148">
        <v>1.9E-2</v>
      </c>
      <c r="G7" s="148">
        <v>4.019E-6</v>
      </c>
      <c r="H7" s="148">
        <v>-3.3399999999999999E-5</v>
      </c>
    </row>
    <row r="8" spans="1:8" ht="12.75" customHeight="1">
      <c r="A8" s="3"/>
      <c r="B8" s="3"/>
      <c r="C8" s="147" t="s">
        <v>130</v>
      </c>
      <c r="D8" s="148">
        <v>-1.8930000000000001E-7</v>
      </c>
      <c r="E8" s="148">
        <v>-1.5239999999999999E-4</v>
      </c>
      <c r="F8" s="148">
        <v>-1.0269999999999999E-3</v>
      </c>
      <c r="G8" s="148">
        <v>4.2529999999999998E-8</v>
      </c>
      <c r="H8" s="148">
        <v>-2.926E-6</v>
      </c>
    </row>
    <row r="9" spans="1:8" ht="12.75" customHeight="1">
      <c r="A9" s="3"/>
      <c r="B9" s="3"/>
      <c r="C9" s="147" t="s">
        <v>131</v>
      </c>
      <c r="D9" s="148">
        <v>-1.0670000000000001E-8</v>
      </c>
      <c r="E9" s="148">
        <v>1.079E-6</v>
      </c>
      <c r="F9" s="148">
        <v>-1.3689999999999999E-6</v>
      </c>
      <c r="G9" s="148">
        <v>-2.0960000000000002E-9</v>
      </c>
      <c r="H9" s="148">
        <v>5.6279999999999998E-8</v>
      </c>
    </row>
    <row r="10" spans="1:8" ht="12.75" customHeight="1">
      <c r="A10" s="3"/>
      <c r="B10" s="3"/>
      <c r="C10" s="147" t="s">
        <v>132</v>
      </c>
      <c r="D10" s="148">
        <v>-8.2509999999999997E-3</v>
      </c>
      <c r="E10" s="148">
        <v>-8.9219999999999994E-2</v>
      </c>
      <c r="F10" s="148">
        <v>0.41839999999999999</v>
      </c>
      <c r="G10" s="148">
        <v>4.7840000000000003E-6</v>
      </c>
      <c r="H10" s="148">
        <v>-3.7770000000000002E-4</v>
      </c>
    </row>
    <row r="11" spans="1:8" ht="12.75" customHeight="1">
      <c r="A11" s="3"/>
      <c r="B11" s="3"/>
      <c r="C11" s="147" t="s">
        <v>133</v>
      </c>
      <c r="D11" s="148">
        <v>1.491E-6</v>
      </c>
      <c r="E11" s="148">
        <v>-3.8160000000000001E-5</v>
      </c>
      <c r="F11" s="148">
        <v>-1.2160000000000001E-3</v>
      </c>
      <c r="G11" s="148">
        <v>1.177E-7</v>
      </c>
      <c r="H11" s="148">
        <v>-7.1099999999999997E-6</v>
      </c>
    </row>
    <row r="12" spans="1:8" ht="12.75" customHeight="1">
      <c r="A12" s="3"/>
      <c r="B12" s="3"/>
      <c r="C12" s="147" t="s">
        <v>134</v>
      </c>
      <c r="D12" s="148">
        <v>1.253E-8</v>
      </c>
      <c r="E12" s="148">
        <v>5.2730000000000002E-6</v>
      </c>
      <c r="F12" s="148">
        <v>3.8930000000000002E-5</v>
      </c>
      <c r="G12" s="148">
        <v>2.566E-9</v>
      </c>
      <c r="H12" s="148">
        <v>-5.7690000000000002E-9</v>
      </c>
    </row>
    <row r="13" spans="1:8" ht="12.75" customHeight="1">
      <c r="A13" s="3"/>
      <c r="B13" s="3"/>
      <c r="C13" s="147" t="s">
        <v>135</v>
      </c>
      <c r="D13" s="148">
        <v>-5.5120000000000002E-10</v>
      </c>
      <c r="E13" s="148">
        <v>4.0089999999999997E-8</v>
      </c>
      <c r="F13" s="148">
        <v>-4.7339999999999999E-8</v>
      </c>
      <c r="G13" s="148">
        <v>-2.1560000000000001E-11</v>
      </c>
      <c r="H13" s="148">
        <v>2.8470000000000002E-9</v>
      </c>
    </row>
    <row r="14" spans="1:8" ht="12.75" customHeight="1">
      <c r="A14" s="3"/>
      <c r="B14" s="3"/>
      <c r="C14" s="147" t="s">
        <v>136</v>
      </c>
      <c r="D14" s="148">
        <v>-4.1650000000000003E-5</v>
      </c>
      <c r="E14" s="148">
        <v>-2.99E-4</v>
      </c>
      <c r="F14" s="148">
        <v>3.9810000000000002E-3</v>
      </c>
      <c r="G14" s="148">
        <v>3.5209999999999998E-7</v>
      </c>
      <c r="H14" s="148">
        <v>7.5680000000000002E-6</v>
      </c>
    </row>
    <row r="15" spans="1:8" ht="12.75" customHeight="1">
      <c r="A15" s="3"/>
      <c r="B15" s="3"/>
      <c r="C15" s="147" t="s">
        <v>137</v>
      </c>
      <c r="D15" s="148">
        <v>-1.824E-8</v>
      </c>
      <c r="E15" s="148">
        <v>-6.8249999999999999E-6</v>
      </c>
      <c r="F15" s="148">
        <v>-5.961E-5</v>
      </c>
      <c r="G15" s="148">
        <v>1.904E-9</v>
      </c>
      <c r="H15" s="148">
        <v>5.3400000000000002E-8</v>
      </c>
    </row>
    <row r="16" spans="1:8" ht="12.75" customHeight="1">
      <c r="A16" s="3"/>
      <c r="B16" s="3"/>
      <c r="C16" s="147" t="s">
        <v>138</v>
      </c>
      <c r="D16" s="148">
        <v>1.13E-9</v>
      </c>
      <c r="E16" s="148">
        <v>4.2790000000000001E-7</v>
      </c>
      <c r="F16" s="148">
        <v>1.8029999999999999E-6</v>
      </c>
      <c r="G16" s="148">
        <v>5.1939999999999997E-11</v>
      </c>
      <c r="H16" s="148">
        <v>-8.4969999999999997E-10</v>
      </c>
    </row>
    <row r="17" spans="1:8" ht="12.75" customHeight="1">
      <c r="A17" s="3"/>
      <c r="B17" s="3"/>
      <c r="C17" s="147" t="s">
        <v>139</v>
      </c>
      <c r="D17" s="148">
        <v>-1.646E-6</v>
      </c>
      <c r="E17" s="148">
        <v>1.668E-5</v>
      </c>
      <c r="F17" s="148">
        <v>2.2780000000000001E-4</v>
      </c>
      <c r="G17" s="148">
        <v>9.3790000000000008E-9</v>
      </c>
      <c r="H17" s="148">
        <v>3.523E-7</v>
      </c>
    </row>
    <row r="18" spans="1:8" ht="12.75" customHeight="1">
      <c r="A18" s="3"/>
      <c r="B18" s="3"/>
      <c r="C18" s="147" t="s">
        <v>140</v>
      </c>
      <c r="D18" s="148">
        <v>-3.2380000000000002E-9</v>
      </c>
      <c r="E18" s="148">
        <v>3.1839999999999999E-8</v>
      </c>
      <c r="F18" s="148">
        <v>-7.4850000000000001E-7</v>
      </c>
      <c r="G18" s="148">
        <v>-1.3310000000000001E-10</v>
      </c>
      <c r="H18" s="148">
        <v>5.8960000000000003E-9</v>
      </c>
    </row>
    <row r="19" spans="1:8" ht="12.75" customHeight="1">
      <c r="A19" s="3"/>
      <c r="B19" s="3"/>
      <c r="C19" s="147" t="s">
        <v>141</v>
      </c>
      <c r="D19" s="148">
        <v>-2.3850000000000002E-7</v>
      </c>
      <c r="E19" s="148">
        <v>-2.7659999999999999E-6</v>
      </c>
      <c r="F19" s="148">
        <v>1.91E-5</v>
      </c>
      <c r="G19" s="148">
        <v>-5.0929999999999999E-10</v>
      </c>
      <c r="H19" s="148">
        <v>-1.8740000000000001E-8</v>
      </c>
    </row>
    <row r="20" spans="1:8" ht="12.75" customHeight="1">
      <c r="A20" s="3"/>
      <c r="B20" s="3"/>
      <c r="C20" s="147"/>
      <c r="D20" s="146"/>
      <c r="E20" s="146"/>
      <c r="F20" s="146"/>
      <c r="G20" s="146"/>
      <c r="H20" s="146"/>
    </row>
    <row r="21" spans="1:8" ht="12.75" customHeight="1">
      <c r="A21" s="3"/>
      <c r="B21" s="3"/>
      <c r="C21" s="147" t="s">
        <v>142</v>
      </c>
      <c r="D21" s="152">
        <v>-27.459</v>
      </c>
      <c r="E21" s="152">
        <v>-27.459</v>
      </c>
      <c r="F21" s="152">
        <v>-27.459</v>
      </c>
      <c r="G21" s="152">
        <v>-27.459</v>
      </c>
      <c r="H21" s="152">
        <v>-27.459</v>
      </c>
    </row>
    <row r="22" spans="1:8" ht="12.75" customHeight="1">
      <c r="A22" s="3"/>
      <c r="B22" s="3"/>
      <c r="C22" s="147" t="s">
        <v>143</v>
      </c>
      <c r="D22" s="146">
        <v>0.24590000000000001</v>
      </c>
      <c r="E22" s="146">
        <v>0.24590000000000001</v>
      </c>
      <c r="F22" s="146">
        <v>0.24590000000000001</v>
      </c>
      <c r="G22" s="146">
        <v>0.24590000000000001</v>
      </c>
      <c r="H22" s="146">
        <v>0.24590000000000001</v>
      </c>
    </row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Beräkningsprogram</vt:lpstr>
      <vt:lpstr>Etylenglykol</vt:lpstr>
      <vt:lpstr>Propylenglykol</vt:lpstr>
      <vt:lpstr>Etylalkohol</vt:lpstr>
      <vt:lpstr>Metylalkohol</vt:lpstr>
      <vt:lpstr>Glycerin</vt:lpstr>
      <vt:lpstr>Ammoniak</vt:lpstr>
      <vt:lpstr>Kaliumkarbonat</vt:lpstr>
      <vt:lpstr>Kalciumklorid</vt:lpstr>
      <vt:lpstr>Magnesiumklorid</vt:lpstr>
      <vt:lpstr>Natriumklorid</vt:lpstr>
      <vt:lpstr>Kaliumacetat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Melinder;KTH;SWEDEN</dc:creator>
  <cp:lastModifiedBy>Magne Syljuåsen</cp:lastModifiedBy>
  <dcterms:created xsi:type="dcterms:W3CDTF">2006-09-06T13:47:54Z</dcterms:created>
  <dcterms:modified xsi:type="dcterms:W3CDTF">2023-09-14T11:37:15Z</dcterms:modified>
</cp:coreProperties>
</file>