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e\Desktop\GitTF\"/>
    </mc:Choice>
  </mc:AlternateContent>
  <xr:revisionPtr revIDLastSave="0" documentId="13_ncr:1_{018EDF6D-C628-4B7D-ACDB-E462B5F945D3}" xr6:coauthVersionLast="45" xr6:coauthVersionMax="45" xr10:uidLastSave="{00000000-0000-0000-0000-000000000000}"/>
  <bookViews>
    <workbookView xWindow="1560" yWindow="0" windowWidth="15795" windowHeight="11520" firstSheet="1" activeTab="1" xr2:uid="{277960F3-1696-4D1A-8CEA-5455A5702CD6}"/>
  </bookViews>
  <sheets>
    <sheet name="Detencions-any" sheetId="1" r:id="rId1"/>
    <sheet name="Incautacions-tipus" sheetId="2" r:id="rId2"/>
    <sheet name="Tipus de drogues" sheetId="3" r:id="rId3"/>
    <sheet name="Penit" sheetId="4" r:id="rId4"/>
    <sheet name="Reincidència" sheetId="5" r:id="rId5"/>
    <sheet name="Gèner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" i="2" l="1"/>
  <c r="C5" i="2"/>
  <c r="C2" i="2"/>
  <c r="D6" i="2"/>
  <c r="D5" i="2"/>
  <c r="D2" i="2"/>
  <c r="C4" i="6"/>
  <c r="B4" i="6"/>
  <c r="B19" i="4"/>
  <c r="C19" i="4"/>
  <c r="D19" i="4"/>
  <c r="E19" i="4"/>
  <c r="D2" i="4"/>
  <c r="E2" i="4"/>
  <c r="D3" i="4"/>
  <c r="E3" i="4"/>
  <c r="D4" i="4"/>
  <c r="E4" i="4"/>
  <c r="D5" i="4"/>
  <c r="E5" i="4"/>
  <c r="D6" i="4"/>
  <c r="E6" i="4"/>
  <c r="D7" i="4"/>
  <c r="E7" i="4"/>
  <c r="D8" i="4"/>
  <c r="E8" i="4"/>
  <c r="D9" i="4"/>
  <c r="E9" i="4"/>
  <c r="D10" i="4"/>
  <c r="E10" i="4"/>
  <c r="D11" i="4"/>
  <c r="E11" i="4"/>
  <c r="D12" i="4"/>
  <c r="E12" i="4"/>
  <c r="D13" i="4"/>
  <c r="E13" i="4"/>
  <c r="D14" i="4"/>
  <c r="E14" i="4"/>
  <c r="D15" i="4"/>
  <c r="E15" i="4"/>
  <c r="D16" i="4"/>
  <c r="E16" i="4"/>
  <c r="D17" i="4"/>
  <c r="E17" i="4"/>
  <c r="D18" i="4"/>
  <c r="E18" i="4"/>
  <c r="D6" i="5" l="1"/>
  <c r="C6" i="5" s="1"/>
  <c r="C3" i="5"/>
  <c r="C4" i="5"/>
  <c r="C5" i="5"/>
  <c r="C2" i="5"/>
</calcChain>
</file>

<file path=xl/sharedStrings.xml><?xml version="1.0" encoding="utf-8"?>
<sst xmlns="http://schemas.openxmlformats.org/spreadsheetml/2006/main" count="151" uniqueCount="144">
  <si>
    <t>Año</t>
  </si>
  <si>
    <t>TotalDet</t>
  </si>
  <si>
    <t>Tipus</t>
  </si>
  <si>
    <t>Total</t>
  </si>
  <si>
    <t>Alucinògens</t>
  </si>
  <si>
    <t>Cannàbics</t>
  </si>
  <si>
    <t>Cocaínics</t>
  </si>
  <si>
    <t>Alucinógenos</t>
  </si>
  <si>
    <t>2-3metoxifenil2etilamino ciclohexanon Metoxetamina</t>
  </si>
  <si>
    <t>Atropa belladona</t>
  </si>
  <si>
    <t>Ayahuasca</t>
  </si>
  <si>
    <t>Burundanga</t>
  </si>
  <si>
    <t>DMA</t>
  </si>
  <si>
    <t>DMT*</t>
  </si>
  <si>
    <t>Etriptamina</t>
  </si>
  <si>
    <t>Hongos alucinógenos</t>
  </si>
  <si>
    <t>Ibogaína</t>
  </si>
  <si>
    <t>LSD</t>
  </si>
  <si>
    <t>Mandrágora</t>
  </si>
  <si>
    <t>Mescalina</t>
  </si>
  <si>
    <t>Otros alucinógenos</t>
  </si>
  <si>
    <t>PCP (polvo de ángel)-Fenciclidina</t>
  </si>
  <si>
    <t>Peyote</t>
  </si>
  <si>
    <t>PMA</t>
  </si>
  <si>
    <t>Psilocibina</t>
  </si>
  <si>
    <t>Psilocina</t>
  </si>
  <si>
    <t>Salvia</t>
  </si>
  <si>
    <t>STP</t>
  </si>
  <si>
    <t>Cannábicos</t>
  </si>
  <si>
    <t>Aceite de hachís</t>
  </si>
  <si>
    <t>Hachís</t>
  </si>
  <si>
    <t>JWH-018</t>
  </si>
  <si>
    <t>Kiffi</t>
  </si>
  <si>
    <t>Marihuana</t>
  </si>
  <si>
    <t>Otros cannábicos</t>
  </si>
  <si>
    <t>Planta de cannabis</t>
  </si>
  <si>
    <t>Polen de cannabis</t>
  </si>
  <si>
    <t>Semillas de cannabis</t>
  </si>
  <si>
    <t>Spice drugs (Especies)</t>
  </si>
  <si>
    <t>Cocaínicos</t>
  </si>
  <si>
    <t>Cocaína</t>
  </si>
  <si>
    <t>Crack</t>
  </si>
  <si>
    <t>Hojas de coca</t>
  </si>
  <si>
    <t>Otros cocaínicos</t>
  </si>
  <si>
    <t>Pasta base de cocaína*</t>
  </si>
  <si>
    <t>Opiáceos</t>
  </si>
  <si>
    <t>3-metilfentanilo</t>
  </si>
  <si>
    <t>Bencetidina</t>
  </si>
  <si>
    <t>Codeína</t>
  </si>
  <si>
    <t>Difenoxilato</t>
  </si>
  <si>
    <t>Fenazocina</t>
  </si>
  <si>
    <t>Fenomorfano</t>
  </si>
  <si>
    <t>Fentanilo</t>
  </si>
  <si>
    <t>Folcodina</t>
  </si>
  <si>
    <t>Heroína</t>
  </si>
  <si>
    <t>Hidrocodona</t>
  </si>
  <si>
    <t>Levofenacilmorfano</t>
  </si>
  <si>
    <t>MDPPP</t>
  </si>
  <si>
    <t>Metadona</t>
  </si>
  <si>
    <t>Metasedín</t>
  </si>
  <si>
    <t>Morfina</t>
  </si>
  <si>
    <t>Naloxona</t>
  </si>
  <si>
    <t>Opio</t>
  </si>
  <si>
    <t>Otros opiáceos</t>
  </si>
  <si>
    <t>Planta adormidera*</t>
  </si>
  <si>
    <t>Estimulantes tipo anfetamínico</t>
  </si>
  <si>
    <t>2 CB-Fly</t>
  </si>
  <si>
    <t>2CB-MFT</t>
  </si>
  <si>
    <t>2 C-B (Nexus)</t>
  </si>
  <si>
    <t>3,4-metilendioxipirovalerona (MDPV)</t>
  </si>
  <si>
    <t>4-MA (4-metilanfetamina)</t>
  </si>
  <si>
    <t>4-MEC</t>
  </si>
  <si>
    <t>4-Metilaminorex</t>
  </si>
  <si>
    <t>Alfa-pirrolidinopentiofenona (alfa-PVP)</t>
  </si>
  <si>
    <t>Anfetamina</t>
  </si>
  <si>
    <t>Butilona</t>
  </si>
  <si>
    <t>Catha edulis (KHAT)</t>
  </si>
  <si>
    <t>Catinona</t>
  </si>
  <si>
    <t>Dexanfetamina</t>
  </si>
  <si>
    <t>Etilanfetamina</t>
  </si>
  <si>
    <t>Flefedrona, 4-FMC</t>
  </si>
  <si>
    <t>Levanfetamina</t>
  </si>
  <si>
    <t>MBDB</t>
  </si>
  <si>
    <t>MDA (variante de MDMA)</t>
  </si>
  <si>
    <t>MDA (variante de MDMA) polvo o roca</t>
  </si>
  <si>
    <t>MDEA o MDE</t>
  </si>
  <si>
    <t>MDMA (cristal)</t>
  </si>
  <si>
    <t>MDMA - éxtasis</t>
  </si>
  <si>
    <t>Mefedrona (4-metilmetcatinona)</t>
  </si>
  <si>
    <t>Mefedrona (4-metilmetcatinona) polvo o roca*</t>
  </si>
  <si>
    <t>Metanfetamina</t>
  </si>
  <si>
    <t>Metanfetamina polvo o roca**</t>
  </si>
  <si>
    <t>Methedrona</t>
  </si>
  <si>
    <t>Metilfenidato</t>
  </si>
  <si>
    <t>Metilona (beta-ceto-MDMA)</t>
  </si>
  <si>
    <t>N-bencilpiperazina (BZP)</t>
  </si>
  <si>
    <t>Nuevas sustancias psicoactivas (NSP)</t>
  </si>
  <si>
    <t>Otros estimulantes y psicotrópicos</t>
  </si>
  <si>
    <t>Pipradrol</t>
  </si>
  <si>
    <t>Sulfato de anfetamina</t>
  </si>
  <si>
    <t>Opiacis</t>
  </si>
  <si>
    <t>Amfetamínics</t>
  </si>
  <si>
    <t>Font: Ministeri de l'Interior</t>
  </si>
  <si>
    <t>Tipologia</t>
  </si>
  <si>
    <t>Total España</t>
  </si>
  <si>
    <t>Lesiones</t>
  </si>
  <si>
    <t>Contra la libertad</t>
  </si>
  <si>
    <t>Contra el honor</t>
  </si>
  <si>
    <t>Contra las relaciones familiares</t>
  </si>
  <si>
    <t>Contra la seguridad del tráfico</t>
  </si>
  <si>
    <t>Falsedades</t>
  </si>
  <si>
    <t>Contra la Administración y Hacienda Pública</t>
  </si>
  <si>
    <t>Contra la Administración de Justicia</t>
  </si>
  <si>
    <t>Contra el orden público</t>
  </si>
  <si>
    <t>Resto de delitos</t>
  </si>
  <si>
    <t>Por faltas</t>
  </si>
  <si>
    <t>No consta delito</t>
  </si>
  <si>
    <t>Total Catalunya</t>
  </si>
  <si>
    <t>Contra el patrimoni</t>
  </si>
  <si>
    <t>Contra llibertat sexual</t>
  </si>
  <si>
    <t>Contra la salut pública (drogues)</t>
  </si>
  <si>
    <t>Reincidència</t>
  </si>
  <si>
    <t>Contra la salut pública</t>
  </si>
  <si>
    <t>Contra el patrimoni i l'ordre socioeconòmic</t>
  </si>
  <si>
    <t>Contra la llibertat sexual</t>
  </si>
  <si>
    <t>Delictes de violencia de género</t>
  </si>
  <si>
    <t>Homicidi i les seves formes</t>
  </si>
  <si>
    <t>Contra las persones</t>
  </si>
  <si>
    <t>Tipologia delictiva</t>
  </si>
  <si>
    <t>Total delicte</t>
  </si>
  <si>
    <t>No reincident</t>
  </si>
  <si>
    <r>
      <rPr>
        <b/>
        <sz val="11"/>
        <color theme="1"/>
        <rFont val="Calibri"/>
        <family val="2"/>
        <scheme val="minor"/>
      </rPr>
      <t>Font</t>
    </r>
    <r>
      <rPr>
        <sz val="11"/>
        <color theme="1"/>
        <rFont val="Calibri"/>
        <family val="2"/>
        <scheme val="minor"/>
      </rPr>
      <t>: Producció pròpia a partir de dades: Reina, M. E. L., &amp; Puig, M. F. (2004). La reincidència penitenciària a
Catalunya. 169.</t>
    </r>
  </si>
  <si>
    <t>Percentatge Catalunya</t>
  </si>
  <si>
    <t>Percentatge Espanya</t>
  </si>
  <si>
    <t>Unitats</t>
  </si>
  <si>
    <t>uts</t>
  </si>
  <si>
    <t>Total població penitenciària</t>
  </si>
  <si>
    <t>Delictes contra la salut pública</t>
  </si>
  <si>
    <t xml:space="preserve">Homes </t>
  </si>
  <si>
    <t>Dones</t>
  </si>
  <si>
    <t>Percentatge</t>
  </si>
  <si>
    <t>Total 2019</t>
  </si>
  <si>
    <t>Total 2018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</si>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</sst>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Myriad Pro"/>
      <family val="2"/>
    </font>
    <font>
      <sz val="10"/>
      <color rgb="FF4C4C4C"/>
      <name val="Open Sans"/>
      <family val="2"/>
    </font>
    <font>
      <b/>
      <sz val="9"/>
      <name val="Open Sans"/>
      <family val="2"/>
    </font>
    <font>
      <sz val="11"/>
      <name val="Calibri"/>
      <family val="2"/>
      <scheme val="minor"/>
    </font>
    <font>
      <b/>
      <sz val="9"/>
      <name val="Open Sans"/>
    </font>
    <font>
      <b/>
      <sz val="10"/>
      <name val="Open Sans"/>
    </font>
    <font>
      <b/>
      <sz val="10"/>
      <name val="Calibri "/>
    </font>
    <font>
      <sz val="10"/>
      <name val="Calibri "/>
    </font>
    <font>
      <sz val="10"/>
      <name val="Open Sans"/>
      <family val="2"/>
    </font>
    <font>
      <b/>
      <sz val="10"/>
      <color theme="1"/>
      <name val="Open Sans"/>
    </font>
    <font>
      <sz val="10"/>
      <color theme="1"/>
      <name val="Open Sans"/>
    </font>
    <font>
      <b/>
      <sz val="10"/>
      <color rgb="FF4C4C4C"/>
      <name val="Open Sans"/>
      <family val="2"/>
    </font>
    <font>
      <i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DD7DD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2" fillId="0" borderId="0"/>
    <xf numFmtId="3" fontId="3" fillId="2" borderId="1">
      <alignment vertical="center"/>
    </xf>
  </cellStyleXfs>
  <cellXfs count="53">
    <xf numFmtId="0" fontId="0" fillId="0" borderId="0" xfId="0"/>
    <xf numFmtId="0" fontId="0" fillId="0" borderId="0" xfId="0" applyAlignment="1"/>
    <xf numFmtId="0" fontId="4" fillId="0" borderId="0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horizontal="center" vertical="center" wrapText="1"/>
    </xf>
    <xf numFmtId="3" fontId="8" fillId="3" borderId="0" xfId="0" applyNumberFormat="1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1" fontId="10" fillId="3" borderId="6" xfId="1" applyNumberFormat="1" applyFont="1" applyFill="1" applyBorder="1" applyAlignment="1">
      <alignment horizontal="center"/>
    </xf>
    <xf numFmtId="49" fontId="10" fillId="3" borderId="7" xfId="1" applyNumberFormat="1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 vertical="center" wrapText="1"/>
    </xf>
    <xf numFmtId="49" fontId="10" fillId="3" borderId="7" xfId="0" applyNumberFormat="1" applyFont="1" applyFill="1" applyBorder="1" applyAlignment="1">
      <alignment horizontal="center"/>
    </xf>
    <xf numFmtId="49" fontId="10" fillId="3" borderId="7" xfId="0" applyNumberFormat="1" applyFont="1" applyFill="1" applyBorder="1" applyAlignment="1">
      <alignment horizontal="center" vertical="center" wrapText="1"/>
    </xf>
    <xf numFmtId="49" fontId="10" fillId="3" borderId="7" xfId="2" applyNumberFormat="1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 wrapText="1"/>
    </xf>
    <xf numFmtId="49" fontId="10" fillId="3" borderId="10" xfId="0" applyNumberFormat="1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3" borderId="12" xfId="0" applyFont="1" applyFill="1" applyBorder="1"/>
    <xf numFmtId="0" fontId="0" fillId="3" borderId="13" xfId="0" applyFont="1" applyFill="1" applyBorder="1"/>
    <xf numFmtId="0" fontId="11" fillId="3" borderId="0" xfId="0" applyFont="1" applyFill="1" applyBorder="1" applyAlignment="1">
      <alignment vertical="center" wrapText="1"/>
    </xf>
    <xf numFmtId="0" fontId="6" fillId="3" borderId="0" xfId="0" applyFont="1" applyFill="1" applyBorder="1"/>
    <xf numFmtId="0" fontId="11" fillId="3" borderId="4" xfId="0" applyFont="1" applyFill="1" applyBorder="1" applyAlignment="1">
      <alignment vertical="center" wrapText="1"/>
    </xf>
    <xf numFmtId="0" fontId="11" fillId="3" borderId="12" xfId="0" applyFont="1" applyFill="1" applyBorder="1" applyAlignment="1">
      <alignment vertical="center" wrapText="1"/>
    </xf>
    <xf numFmtId="0" fontId="11" fillId="3" borderId="13" xfId="0" applyFont="1" applyFill="1" applyBorder="1" applyAlignment="1">
      <alignment vertical="center" wrapText="1"/>
    </xf>
    <xf numFmtId="0" fontId="12" fillId="3" borderId="11" xfId="0" applyFont="1" applyFill="1" applyBorder="1" applyAlignment="1">
      <alignment horizontal="center"/>
    </xf>
    <xf numFmtId="0" fontId="13" fillId="3" borderId="12" xfId="0" applyFont="1" applyFill="1" applyBorder="1" applyAlignment="1"/>
    <xf numFmtId="0" fontId="13" fillId="3" borderId="0" xfId="0" applyFont="1" applyFill="1" applyBorder="1" applyAlignment="1">
      <alignment horizontal="center"/>
    </xf>
    <xf numFmtId="0" fontId="13" fillId="3" borderId="7" xfId="0" applyFont="1" applyFill="1" applyBorder="1" applyAlignment="1">
      <alignment horizontal="center"/>
    </xf>
    <xf numFmtId="3" fontId="13" fillId="3" borderId="7" xfId="0" applyNumberFormat="1" applyFont="1" applyFill="1" applyBorder="1" applyAlignment="1">
      <alignment horizontal="center"/>
    </xf>
    <xf numFmtId="0" fontId="13" fillId="3" borderId="9" xfId="0" applyFont="1" applyFill="1" applyBorder="1" applyAlignment="1">
      <alignment horizontal="center"/>
    </xf>
    <xf numFmtId="3" fontId="13" fillId="3" borderId="10" xfId="0" applyNumberFormat="1" applyFont="1" applyFill="1" applyBorder="1" applyAlignment="1">
      <alignment horizontal="center"/>
    </xf>
    <xf numFmtId="0" fontId="12" fillId="3" borderId="4" xfId="0" applyFont="1" applyFill="1" applyBorder="1" applyAlignment="1">
      <alignment horizontal="center"/>
    </xf>
    <xf numFmtId="0" fontId="12" fillId="3" borderId="5" xfId="0" applyFont="1" applyFill="1" applyBorder="1" applyAlignment="1">
      <alignment horizontal="center"/>
    </xf>
    <xf numFmtId="0" fontId="12" fillId="3" borderId="13" xfId="0" applyFont="1" applyFill="1" applyBorder="1" applyAlignment="1"/>
    <xf numFmtId="0" fontId="0" fillId="0" borderId="0" xfId="0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10" fontId="8" fillId="3" borderId="7" xfId="0" applyNumberFormat="1" applyFont="1" applyFill="1" applyBorder="1" applyAlignment="1">
      <alignment horizontal="center" vertical="center" wrapText="1"/>
    </xf>
    <xf numFmtId="10" fontId="8" fillId="3" borderId="10" xfId="0" applyNumberFormat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10" fontId="8" fillId="3" borderId="0" xfId="0" applyNumberFormat="1" applyFont="1" applyFill="1" applyBorder="1" applyAlignment="1">
      <alignment horizontal="center" vertical="center" wrapText="1"/>
    </xf>
    <xf numFmtId="10" fontId="8" fillId="3" borderId="1" xfId="0" applyNumberFormat="1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right" vertical="center" wrapText="1"/>
    </xf>
    <xf numFmtId="3" fontId="14" fillId="4" borderId="15" xfId="0" applyNumberFormat="1" applyFont="1" applyFill="1" applyBorder="1" applyAlignment="1">
      <alignment horizontal="right" vertical="center" wrapText="1"/>
    </xf>
    <xf numFmtId="0" fontId="14" fillId="4" borderId="15" xfId="0" applyFont="1" applyFill="1" applyBorder="1" applyAlignment="1">
      <alignment horizontal="right" vertical="center" wrapText="1"/>
    </xf>
    <xf numFmtId="10" fontId="4" fillId="0" borderId="15" xfId="0" applyNumberFormat="1" applyFont="1" applyBorder="1" applyAlignment="1">
      <alignment horizontal="right"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15" fillId="3" borderId="4" xfId="0" applyFont="1" applyFill="1" applyBorder="1" applyAlignment="1">
      <alignment horizontal="right"/>
    </xf>
  </cellXfs>
  <cellStyles count="3">
    <cellStyle name="07 Total Cifras Anuario" xfId="2" xr:uid="{1D4BEED0-E268-48CE-AF98-B90B6CD05A54}"/>
    <cellStyle name="Normal" xfId="0" builtinId="0"/>
    <cellStyle name="Normal 2" xfId="1" xr:uid="{8BD7E46F-DF05-4815-915D-E08DDF1BD6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380DC-C7A1-4554-8BEB-759060B1331B}">
  <dimension ref="A1:B18"/>
  <sheetViews>
    <sheetView workbookViewId="0">
      <selection activeCell="D10" sqref="D10"/>
    </sheetView>
  </sheetViews>
  <sheetFormatPr baseColWidth="10" defaultRowHeight="15"/>
  <sheetData>
    <row r="1" spans="1:2">
      <c r="A1" s="17" t="s">
        <v>0</v>
      </c>
      <c r="B1" s="18" t="s">
        <v>1</v>
      </c>
    </row>
    <row r="2" spans="1:2">
      <c r="A2" s="9">
        <v>2005</v>
      </c>
      <c r="B2" s="10">
        <v>16299</v>
      </c>
    </row>
    <row r="3" spans="1:2">
      <c r="A3" s="9">
        <v>2006</v>
      </c>
      <c r="B3" s="10">
        <v>16805</v>
      </c>
    </row>
    <row r="4" spans="1:2">
      <c r="A4" s="9">
        <v>2007</v>
      </c>
      <c r="B4" s="10">
        <v>18983</v>
      </c>
    </row>
    <row r="5" spans="1:2">
      <c r="A5" s="9">
        <v>2008</v>
      </c>
      <c r="B5" s="10">
        <v>19696</v>
      </c>
    </row>
    <row r="6" spans="1:2">
      <c r="A6" s="9">
        <v>2009</v>
      </c>
      <c r="B6" s="10">
        <v>19399</v>
      </c>
    </row>
    <row r="7" spans="1:2">
      <c r="A7" s="9">
        <v>2010</v>
      </c>
      <c r="B7" s="10">
        <v>17878</v>
      </c>
    </row>
    <row r="8" spans="1:2">
      <c r="A8" s="9">
        <v>2011</v>
      </c>
      <c r="B8" s="10">
        <v>19749</v>
      </c>
    </row>
    <row r="9" spans="1:2">
      <c r="A9" s="11">
        <v>2012</v>
      </c>
      <c r="B9" s="12">
        <v>21440</v>
      </c>
    </row>
    <row r="10" spans="1:2">
      <c r="A10" s="11">
        <v>2013</v>
      </c>
      <c r="B10" s="13">
        <v>22878</v>
      </c>
    </row>
    <row r="11" spans="1:2">
      <c r="A11" s="11">
        <v>2014</v>
      </c>
      <c r="B11" s="12">
        <v>21581</v>
      </c>
    </row>
    <row r="12" spans="1:2">
      <c r="A12" s="11">
        <v>2015</v>
      </c>
      <c r="B12" s="13">
        <v>20314</v>
      </c>
    </row>
    <row r="13" spans="1:2">
      <c r="A13" s="11">
        <v>2016</v>
      </c>
      <c r="B13" s="14">
        <v>21180</v>
      </c>
    </row>
    <row r="14" spans="1:2">
      <c r="A14" s="11">
        <v>2017</v>
      </c>
      <c r="B14" s="14">
        <v>20422</v>
      </c>
    </row>
    <row r="15" spans="1:2">
      <c r="A15" s="11">
        <v>2018</v>
      </c>
      <c r="B15" s="13">
        <v>21664</v>
      </c>
    </row>
    <row r="16" spans="1:2">
      <c r="A16" s="15">
        <v>2019</v>
      </c>
      <c r="B16" s="16">
        <v>24171</v>
      </c>
    </row>
    <row r="18" spans="1:1">
      <c r="A18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47297-7C27-4A94-88D1-FF2EAC5B6DDB}">
  <dimension ref="A1:D7"/>
  <sheetViews>
    <sheetView tabSelected="1" workbookViewId="0">
      <selection activeCell="D8" sqref="D8"/>
    </sheetView>
  </sheetViews>
  <sheetFormatPr baseColWidth="10" defaultRowHeight="15"/>
  <cols>
    <col min="1" max="1" width="18.28515625" customWidth="1"/>
  </cols>
  <sheetData>
    <row r="1" spans="1:4">
      <c r="A1" s="21" t="s">
        <v>2</v>
      </c>
      <c r="B1" s="22" t="s">
        <v>134</v>
      </c>
      <c r="C1" s="22" t="s">
        <v>142</v>
      </c>
      <c r="D1" s="22" t="s">
        <v>141</v>
      </c>
    </row>
    <row r="2" spans="1:4">
      <c r="A2" s="23" t="s">
        <v>100</v>
      </c>
      <c r="B2" s="19" t="s">
        <v>143</v>
      </c>
      <c r="C2" s="19">
        <f>263368/1000</f>
        <v>263.36799999999999</v>
      </c>
      <c r="D2" s="19">
        <f>313871/1000</f>
        <v>313.87099999999998</v>
      </c>
    </row>
    <row r="3" spans="1:4">
      <c r="A3" s="23" t="s">
        <v>4</v>
      </c>
      <c r="B3" s="19" t="s">
        <v>135</v>
      </c>
      <c r="C3" s="19">
        <v>1198172</v>
      </c>
      <c r="D3" s="19">
        <v>340004</v>
      </c>
    </row>
    <row r="4" spans="1:4">
      <c r="A4" s="23" t="s">
        <v>101</v>
      </c>
      <c r="B4" s="19" t="s">
        <v>135</v>
      </c>
      <c r="C4" s="19">
        <v>5117940</v>
      </c>
      <c r="D4" s="19">
        <v>4225312</v>
      </c>
    </row>
    <row r="5" spans="1:4">
      <c r="A5" s="23" t="s">
        <v>6</v>
      </c>
      <c r="B5" s="19" t="s">
        <v>143</v>
      </c>
      <c r="C5" s="19">
        <f>48692049/1000</f>
        <v>48692.048999999999</v>
      </c>
      <c r="D5" s="19">
        <f>38175350/1000</f>
        <v>38175.35</v>
      </c>
    </row>
    <row r="6" spans="1:4">
      <c r="A6" s="24" t="s">
        <v>5</v>
      </c>
      <c r="B6" s="20" t="s">
        <v>143</v>
      </c>
      <c r="C6" s="20">
        <f>475254325/1000</f>
        <v>475254.32500000001</v>
      </c>
      <c r="D6" s="20">
        <f>391003877/1000</f>
        <v>391003.87699999998</v>
      </c>
    </row>
    <row r="7" spans="1:4">
      <c r="A7" s="52" t="s">
        <v>102</v>
      </c>
      <c r="B7" s="52"/>
      <c r="C7" s="52"/>
      <c r="D7" s="52"/>
    </row>
  </sheetData>
  <sortState xmlns:xlrd2="http://schemas.microsoft.com/office/spreadsheetml/2017/richdata2" ref="A2:B6">
    <sortCondition ref="B2:B6"/>
  </sortState>
  <mergeCells count="1">
    <mergeCell ref="A7:D7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2511C-A653-4563-B2DE-D85A90D0B45B}">
  <dimension ref="A1:E35"/>
  <sheetViews>
    <sheetView zoomScale="69" zoomScaleNormal="69" workbookViewId="0">
      <selection activeCell="H29" sqref="H29"/>
    </sheetView>
  </sheetViews>
  <sheetFormatPr baseColWidth="10" defaultRowHeight="15"/>
  <cols>
    <col min="1" max="1" width="58.28515625" customWidth="1"/>
    <col min="2" max="2" width="21" customWidth="1"/>
    <col min="3" max="3" width="21.28515625" customWidth="1"/>
    <col min="4" max="4" width="19.28515625" customWidth="1"/>
    <col min="5" max="5" width="43.28515625" customWidth="1"/>
  </cols>
  <sheetData>
    <row r="1" spans="1:5">
      <c r="A1" s="3" t="s">
        <v>7</v>
      </c>
      <c r="B1" s="3" t="s">
        <v>28</v>
      </c>
      <c r="C1" s="3" t="s">
        <v>39</v>
      </c>
      <c r="D1" s="3" t="s">
        <v>45</v>
      </c>
      <c r="E1" s="3" t="s">
        <v>65</v>
      </c>
    </row>
    <row r="2" spans="1:5">
      <c r="A2" s="27" t="s">
        <v>8</v>
      </c>
      <c r="B2" s="27" t="s">
        <v>29</v>
      </c>
      <c r="C2" s="27" t="s">
        <v>40</v>
      </c>
      <c r="D2" s="27" t="s">
        <v>46</v>
      </c>
      <c r="E2" s="27" t="s">
        <v>66</v>
      </c>
    </row>
    <row r="3" spans="1:5">
      <c r="A3" s="25" t="s">
        <v>9</v>
      </c>
      <c r="B3" s="25" t="s">
        <v>30</v>
      </c>
      <c r="C3" s="25" t="s">
        <v>41</v>
      </c>
      <c r="D3" s="25" t="s">
        <v>47</v>
      </c>
      <c r="E3" s="25" t="s">
        <v>67</v>
      </c>
    </row>
    <row r="4" spans="1:5">
      <c r="A4" s="25" t="s">
        <v>10</v>
      </c>
      <c r="B4" s="25" t="s">
        <v>31</v>
      </c>
      <c r="C4" s="25" t="s">
        <v>42</v>
      </c>
      <c r="D4" s="25" t="s">
        <v>48</v>
      </c>
      <c r="E4" s="25" t="s">
        <v>68</v>
      </c>
    </row>
    <row r="5" spans="1:5">
      <c r="A5" s="25" t="s">
        <v>11</v>
      </c>
      <c r="B5" s="25" t="s">
        <v>32</v>
      </c>
      <c r="C5" s="25" t="s">
        <v>43</v>
      </c>
      <c r="D5" s="25" t="s">
        <v>49</v>
      </c>
      <c r="E5" s="25" t="s">
        <v>69</v>
      </c>
    </row>
    <row r="6" spans="1:5">
      <c r="A6" s="25" t="s">
        <v>12</v>
      </c>
      <c r="B6" s="25" t="s">
        <v>33</v>
      </c>
      <c r="C6" s="25" t="s">
        <v>44</v>
      </c>
      <c r="D6" s="25" t="s">
        <v>50</v>
      </c>
      <c r="E6" s="25" t="s">
        <v>70</v>
      </c>
    </row>
    <row r="7" spans="1:5">
      <c r="A7" s="25" t="s">
        <v>13</v>
      </c>
      <c r="B7" s="25" t="s">
        <v>34</v>
      </c>
      <c r="C7" s="26"/>
      <c r="D7" s="25" t="s">
        <v>51</v>
      </c>
      <c r="E7" s="25" t="s">
        <v>71</v>
      </c>
    </row>
    <row r="8" spans="1:5">
      <c r="A8" s="25" t="s">
        <v>14</v>
      </c>
      <c r="B8" s="25" t="s">
        <v>35</v>
      </c>
      <c r="C8" s="26"/>
      <c r="D8" s="25" t="s">
        <v>52</v>
      </c>
      <c r="E8" s="25" t="s">
        <v>72</v>
      </c>
    </row>
    <row r="9" spans="1:5">
      <c r="A9" s="25" t="s">
        <v>15</v>
      </c>
      <c r="B9" s="25" t="s">
        <v>36</v>
      </c>
      <c r="C9" s="26"/>
      <c r="D9" s="25" t="s">
        <v>53</v>
      </c>
      <c r="E9" s="25" t="s">
        <v>73</v>
      </c>
    </row>
    <row r="10" spans="1:5">
      <c r="A10" s="25" t="s">
        <v>16</v>
      </c>
      <c r="B10" s="25" t="s">
        <v>37</v>
      </c>
      <c r="C10" s="26"/>
      <c r="D10" s="25" t="s">
        <v>54</v>
      </c>
      <c r="E10" s="25" t="s">
        <v>74</v>
      </c>
    </row>
    <row r="11" spans="1:5">
      <c r="A11" s="25" t="s">
        <v>17</v>
      </c>
      <c r="B11" s="25" t="s">
        <v>38</v>
      </c>
      <c r="C11" s="26"/>
      <c r="D11" s="25" t="s">
        <v>55</v>
      </c>
      <c r="E11" s="25" t="s">
        <v>75</v>
      </c>
    </row>
    <row r="12" spans="1:5">
      <c r="A12" s="25" t="s">
        <v>18</v>
      </c>
      <c r="B12" s="26"/>
      <c r="C12" s="26"/>
      <c r="D12" s="25" t="s">
        <v>56</v>
      </c>
      <c r="E12" s="25" t="s">
        <v>76</v>
      </c>
    </row>
    <row r="13" spans="1:5">
      <c r="A13" s="25" t="s">
        <v>19</v>
      </c>
      <c r="B13" s="26"/>
      <c r="C13" s="26"/>
      <c r="D13" s="25" t="s">
        <v>57</v>
      </c>
      <c r="E13" s="25" t="s">
        <v>77</v>
      </c>
    </row>
    <row r="14" spans="1:5">
      <c r="A14" s="25" t="s">
        <v>20</v>
      </c>
      <c r="B14" s="26"/>
      <c r="C14" s="26"/>
      <c r="D14" s="25" t="s">
        <v>58</v>
      </c>
      <c r="E14" s="25" t="s">
        <v>78</v>
      </c>
    </row>
    <row r="15" spans="1:5">
      <c r="A15" s="25" t="s">
        <v>21</v>
      </c>
      <c r="B15" s="26"/>
      <c r="C15" s="26"/>
      <c r="D15" s="25" t="s">
        <v>59</v>
      </c>
      <c r="E15" s="25" t="s">
        <v>79</v>
      </c>
    </row>
    <row r="16" spans="1:5">
      <c r="A16" s="25" t="s">
        <v>22</v>
      </c>
      <c r="B16" s="26"/>
      <c r="C16" s="26"/>
      <c r="D16" s="25" t="s">
        <v>60</v>
      </c>
      <c r="E16" s="25" t="s">
        <v>80</v>
      </c>
    </row>
    <row r="17" spans="1:5">
      <c r="A17" s="25" t="s">
        <v>23</v>
      </c>
      <c r="B17" s="26"/>
      <c r="C17" s="26"/>
      <c r="D17" s="25" t="s">
        <v>61</v>
      </c>
      <c r="E17" s="25" t="s">
        <v>81</v>
      </c>
    </row>
    <row r="18" spans="1:5">
      <c r="A18" s="25" t="s">
        <v>24</v>
      </c>
      <c r="B18" s="26"/>
      <c r="C18" s="26"/>
      <c r="D18" s="25" t="s">
        <v>62</v>
      </c>
      <c r="E18" s="25" t="s">
        <v>82</v>
      </c>
    </row>
    <row r="19" spans="1:5">
      <c r="A19" s="25" t="s">
        <v>25</v>
      </c>
      <c r="B19" s="26"/>
      <c r="C19" s="26"/>
      <c r="D19" s="25" t="s">
        <v>63</v>
      </c>
      <c r="E19" s="25" t="s">
        <v>83</v>
      </c>
    </row>
    <row r="20" spans="1:5">
      <c r="A20" s="25" t="s">
        <v>26</v>
      </c>
      <c r="B20" s="26"/>
      <c r="C20" s="26"/>
      <c r="D20" s="25" t="s">
        <v>64</v>
      </c>
      <c r="E20" s="25" t="s">
        <v>84</v>
      </c>
    </row>
    <row r="21" spans="1:5">
      <c r="A21" s="25" t="s">
        <v>27</v>
      </c>
      <c r="B21" s="26"/>
      <c r="C21" s="26"/>
      <c r="D21" s="26"/>
      <c r="E21" s="25" t="s">
        <v>85</v>
      </c>
    </row>
    <row r="22" spans="1:5">
      <c r="A22" s="26"/>
      <c r="B22" s="26"/>
      <c r="C22" s="26"/>
      <c r="D22" s="26"/>
      <c r="E22" s="25" t="s">
        <v>86</v>
      </c>
    </row>
    <row r="23" spans="1:5">
      <c r="A23" s="26"/>
      <c r="B23" s="26"/>
      <c r="C23" s="26"/>
      <c r="D23" s="26"/>
      <c r="E23" s="25" t="s">
        <v>87</v>
      </c>
    </row>
    <row r="24" spans="1:5">
      <c r="A24" s="26"/>
      <c r="B24" s="26"/>
      <c r="C24" s="26"/>
      <c r="D24" s="26"/>
      <c r="E24" s="25" t="s">
        <v>88</v>
      </c>
    </row>
    <row r="25" spans="1:5">
      <c r="A25" s="26"/>
      <c r="B25" s="26"/>
      <c r="C25" s="26"/>
      <c r="D25" s="26"/>
      <c r="E25" s="25" t="s">
        <v>89</v>
      </c>
    </row>
    <row r="26" spans="1:5">
      <c r="A26" s="26"/>
      <c r="B26" s="26"/>
      <c r="C26" s="26"/>
      <c r="D26" s="26"/>
      <c r="E26" s="25" t="s">
        <v>90</v>
      </c>
    </row>
    <row r="27" spans="1:5">
      <c r="A27" s="26"/>
      <c r="B27" s="26"/>
      <c r="C27" s="26"/>
      <c r="D27" s="26"/>
      <c r="E27" s="25" t="s">
        <v>91</v>
      </c>
    </row>
    <row r="28" spans="1:5">
      <c r="A28" s="26"/>
      <c r="B28" s="26"/>
      <c r="C28" s="26"/>
      <c r="D28" s="26"/>
      <c r="E28" s="25" t="s">
        <v>92</v>
      </c>
    </row>
    <row r="29" spans="1:5">
      <c r="A29" s="26" t="s">
        <v>102</v>
      </c>
      <c r="B29" s="26"/>
      <c r="C29" s="26"/>
      <c r="D29" s="26"/>
      <c r="E29" s="25" t="s">
        <v>93</v>
      </c>
    </row>
    <row r="30" spans="1:5">
      <c r="A30" s="26"/>
      <c r="B30" s="26"/>
      <c r="C30" s="26"/>
      <c r="D30" s="26"/>
      <c r="E30" s="25" t="s">
        <v>94</v>
      </c>
    </row>
    <row r="31" spans="1:5">
      <c r="A31" s="26"/>
      <c r="B31" s="26"/>
      <c r="C31" s="26"/>
      <c r="D31" s="26"/>
      <c r="E31" s="25" t="s">
        <v>95</v>
      </c>
    </row>
    <row r="32" spans="1:5">
      <c r="A32" s="26"/>
      <c r="B32" s="26"/>
      <c r="C32" s="26"/>
      <c r="D32" s="26"/>
      <c r="E32" s="25" t="s">
        <v>96</v>
      </c>
    </row>
    <row r="33" spans="1:5">
      <c r="A33" s="26"/>
      <c r="B33" s="26"/>
      <c r="C33" s="26"/>
      <c r="D33" s="26"/>
      <c r="E33" s="25" t="s">
        <v>97</v>
      </c>
    </row>
    <row r="34" spans="1:5">
      <c r="A34" s="26"/>
      <c r="B34" s="26"/>
      <c r="C34" s="26"/>
      <c r="D34" s="26"/>
      <c r="E34" s="25" t="s">
        <v>98</v>
      </c>
    </row>
    <row r="35" spans="1:5">
      <c r="A35" s="26"/>
      <c r="B35" s="26"/>
      <c r="C35" s="26"/>
      <c r="D35" s="26"/>
      <c r="E35" s="25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77E58-6D35-42E0-B01E-82D3C850B351}">
  <dimension ref="A1:E20"/>
  <sheetViews>
    <sheetView workbookViewId="0">
      <selection activeCell="C19" sqref="C19"/>
    </sheetView>
  </sheetViews>
  <sheetFormatPr baseColWidth="10" defaultRowHeight="15"/>
  <cols>
    <col min="1" max="1" width="41.28515625" customWidth="1"/>
    <col min="3" max="3" width="13.28515625" customWidth="1"/>
    <col min="5" max="5" width="13.28515625" customWidth="1"/>
    <col min="6" max="6" width="11" bestFit="1" customWidth="1"/>
  </cols>
  <sheetData>
    <row r="1" spans="1:5" ht="24">
      <c r="A1" s="6" t="s">
        <v>103</v>
      </c>
      <c r="B1" s="7" t="s">
        <v>104</v>
      </c>
      <c r="C1" s="41" t="s">
        <v>117</v>
      </c>
      <c r="D1" s="7" t="s">
        <v>132</v>
      </c>
      <c r="E1" s="8" t="s">
        <v>133</v>
      </c>
    </row>
    <row r="2" spans="1:5">
      <c r="A2" s="28" t="s">
        <v>126</v>
      </c>
      <c r="B2" s="4">
        <v>3508</v>
      </c>
      <c r="C2" s="5">
        <v>632</v>
      </c>
      <c r="D2" s="45">
        <f t="shared" ref="D2:D18" si="0">C2/$C$19</f>
        <v>9.4047619047619047E-2</v>
      </c>
      <c r="E2" s="42">
        <f>B2/$B$19</f>
        <v>7.3689738472849486E-2</v>
      </c>
    </row>
    <row r="3" spans="1:5">
      <c r="A3" s="28" t="s">
        <v>105</v>
      </c>
      <c r="B3" s="4">
        <v>2272</v>
      </c>
      <c r="C3" s="5">
        <v>320</v>
      </c>
      <c r="D3" s="45">
        <f t="shared" si="0"/>
        <v>4.7619047619047616E-2</v>
      </c>
      <c r="E3" s="42">
        <f t="shared" ref="E3:E19" si="1">B3/$B$19</f>
        <v>4.7726079193362039E-2</v>
      </c>
    </row>
    <row r="4" spans="1:5">
      <c r="A4" s="28" t="s">
        <v>106</v>
      </c>
      <c r="B4" s="5">
        <v>664</v>
      </c>
      <c r="C4" s="5">
        <v>82</v>
      </c>
      <c r="D4" s="45">
        <f t="shared" si="0"/>
        <v>1.2202380952380952E-2</v>
      </c>
      <c r="E4" s="42">
        <f t="shared" si="1"/>
        <v>1.3948114693834682E-2</v>
      </c>
    </row>
    <row r="5" spans="1:5">
      <c r="A5" s="28" t="s">
        <v>124</v>
      </c>
      <c r="B5" s="4">
        <v>3368</v>
      </c>
      <c r="C5" s="5">
        <v>517</v>
      </c>
      <c r="D5" s="45">
        <f t="shared" si="0"/>
        <v>7.6934523809523814E-2</v>
      </c>
      <c r="E5" s="42">
        <f t="shared" si="1"/>
        <v>7.0748870916920489E-2</v>
      </c>
    </row>
    <row r="6" spans="1:5">
      <c r="A6" s="28" t="s">
        <v>107</v>
      </c>
      <c r="B6" s="5">
        <v>0</v>
      </c>
      <c r="C6" s="5">
        <v>0</v>
      </c>
      <c r="D6" s="45">
        <f t="shared" si="0"/>
        <v>0</v>
      </c>
      <c r="E6" s="42">
        <f t="shared" si="1"/>
        <v>0</v>
      </c>
    </row>
    <row r="7" spans="1:5">
      <c r="A7" s="28" t="s">
        <v>125</v>
      </c>
      <c r="B7" s="4">
        <v>4686</v>
      </c>
      <c r="C7" s="5">
        <v>471</v>
      </c>
      <c r="D7" s="45">
        <f t="shared" si="0"/>
        <v>7.0089285714285715E-2</v>
      </c>
      <c r="E7" s="42">
        <f t="shared" si="1"/>
        <v>9.8435038336309205E-2</v>
      </c>
    </row>
    <row r="8" spans="1:5">
      <c r="A8" s="28" t="s">
        <v>108</v>
      </c>
      <c r="B8" s="5">
        <v>189</v>
      </c>
      <c r="C8" s="5">
        <v>13</v>
      </c>
      <c r="D8" s="45">
        <f t="shared" si="0"/>
        <v>1.9345238095238096E-3</v>
      </c>
      <c r="E8" s="42">
        <f t="shared" si="1"/>
        <v>3.9701712005041486E-3</v>
      </c>
    </row>
    <row r="9" spans="1:5">
      <c r="A9" s="28" t="s">
        <v>123</v>
      </c>
      <c r="B9" s="4">
        <v>19000</v>
      </c>
      <c r="C9" s="4">
        <v>2926</v>
      </c>
      <c r="D9" s="45">
        <f t="shared" si="0"/>
        <v>0.43541666666666667</v>
      </c>
      <c r="E9" s="42">
        <f t="shared" si="1"/>
        <v>0.39911773973322129</v>
      </c>
    </row>
    <row r="10" spans="1:5">
      <c r="A10" s="28" t="s">
        <v>122</v>
      </c>
      <c r="B10" s="4">
        <v>8269</v>
      </c>
      <c r="C10" s="4">
        <v>1022</v>
      </c>
      <c r="D10" s="45">
        <f>C10/$C$19</f>
        <v>0.15208333333333332</v>
      </c>
      <c r="E10" s="42">
        <f>B10/$B$19</f>
        <v>0.17370024157126351</v>
      </c>
    </row>
    <row r="11" spans="1:5">
      <c r="A11" s="28" t="s">
        <v>109</v>
      </c>
      <c r="B11" s="4">
        <v>1331</v>
      </c>
      <c r="C11" s="5">
        <v>230</v>
      </c>
      <c r="D11" s="45">
        <f t="shared" si="0"/>
        <v>3.4226190476190479E-2</v>
      </c>
      <c r="E11" s="42">
        <f t="shared" si="1"/>
        <v>2.7959247978153554E-2</v>
      </c>
    </row>
    <row r="12" spans="1:5">
      <c r="A12" s="28" t="s">
        <v>110</v>
      </c>
      <c r="B12" s="5">
        <v>590</v>
      </c>
      <c r="C12" s="5">
        <v>0</v>
      </c>
      <c r="D12" s="45">
        <f t="shared" si="0"/>
        <v>0</v>
      </c>
      <c r="E12" s="42">
        <f t="shared" si="1"/>
        <v>1.2393656128557924E-2</v>
      </c>
    </row>
    <row r="13" spans="1:5">
      <c r="A13" s="28" t="s">
        <v>111</v>
      </c>
      <c r="B13" s="5">
        <v>391</v>
      </c>
      <c r="C13" s="5">
        <v>129</v>
      </c>
      <c r="D13" s="45">
        <f t="shared" si="0"/>
        <v>1.9196428571428573E-2</v>
      </c>
      <c r="E13" s="42">
        <f t="shared" si="1"/>
        <v>8.2134229597731322E-3</v>
      </c>
    </row>
    <row r="14" spans="1:5">
      <c r="A14" s="28" t="s">
        <v>112</v>
      </c>
      <c r="B14" s="5">
        <v>825</v>
      </c>
      <c r="C14" s="5">
        <v>87</v>
      </c>
      <c r="D14" s="45">
        <f t="shared" si="0"/>
        <v>1.2946428571428572E-2</v>
      </c>
      <c r="E14" s="42">
        <f t="shared" si="1"/>
        <v>1.7330112383153032E-2</v>
      </c>
    </row>
    <row r="15" spans="1:5">
      <c r="A15" s="28" t="s">
        <v>113</v>
      </c>
      <c r="B15" s="4">
        <v>1652</v>
      </c>
      <c r="C15" s="5">
        <v>175</v>
      </c>
      <c r="D15" s="45">
        <f t="shared" si="0"/>
        <v>2.6041666666666668E-2</v>
      </c>
      <c r="E15" s="42">
        <f t="shared" si="1"/>
        <v>3.4702237159962186E-2</v>
      </c>
    </row>
    <row r="16" spans="1:5">
      <c r="A16" s="28" t="s">
        <v>114</v>
      </c>
      <c r="B16" s="5">
        <v>750</v>
      </c>
      <c r="C16" s="5">
        <v>108</v>
      </c>
      <c r="D16" s="45">
        <f t="shared" si="0"/>
        <v>1.607142857142857E-2</v>
      </c>
      <c r="E16" s="42">
        <f t="shared" si="1"/>
        <v>1.5754647621048209E-2</v>
      </c>
    </row>
    <row r="17" spans="1:5">
      <c r="A17" s="28" t="s">
        <v>115</v>
      </c>
      <c r="B17" s="5">
        <v>28</v>
      </c>
      <c r="C17" s="5">
        <v>8</v>
      </c>
      <c r="D17" s="45">
        <f t="shared" si="0"/>
        <v>1.1904761904761906E-3</v>
      </c>
      <c r="E17" s="42">
        <f t="shared" si="1"/>
        <v>5.8817351118579985E-4</v>
      </c>
    </row>
    <row r="18" spans="1:5">
      <c r="A18" s="29" t="s">
        <v>116</v>
      </c>
      <c r="B18" s="5">
        <v>82</v>
      </c>
      <c r="C18" s="5">
        <v>0</v>
      </c>
      <c r="D18" s="45">
        <f t="shared" si="0"/>
        <v>0</v>
      </c>
      <c r="E18" s="43">
        <f t="shared" si="1"/>
        <v>1.7225081399012709E-3</v>
      </c>
    </row>
    <row r="19" spans="1:5">
      <c r="B19" s="44">
        <f>SUM(B2:B18)</f>
        <v>47605</v>
      </c>
      <c r="C19" s="44">
        <f xml:space="preserve"> SUM(C2:C18)</f>
        <v>6720</v>
      </c>
      <c r="D19" s="46">
        <f>C19/$C$19</f>
        <v>1</v>
      </c>
      <c r="E19" s="43">
        <f t="shared" si="1"/>
        <v>1</v>
      </c>
    </row>
    <row r="20" spans="1:5">
      <c r="A20" s="2" t="s">
        <v>102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887D9-C611-4E86-9C16-ED533616A94D}">
  <dimension ref="A1:F12"/>
  <sheetViews>
    <sheetView workbookViewId="0">
      <selection activeCell="C12" sqref="C12"/>
    </sheetView>
  </sheetViews>
  <sheetFormatPr baseColWidth="10" defaultRowHeight="15"/>
  <cols>
    <col min="1" max="1" width="29.85546875" customWidth="1"/>
    <col min="2" max="2" width="13.140625" customWidth="1"/>
    <col min="3" max="3" width="14.140625" customWidth="1"/>
    <col min="4" max="4" width="13" customWidth="1"/>
    <col min="5" max="5" width="11.42578125" customWidth="1"/>
    <col min="6" max="6" width="34.42578125" customWidth="1"/>
    <col min="7" max="7" width="12.85546875" customWidth="1"/>
    <col min="9" max="9" width="17.28515625" customWidth="1"/>
  </cols>
  <sheetData>
    <row r="1" spans="1:6">
      <c r="A1" s="30" t="s">
        <v>128</v>
      </c>
      <c r="B1" s="37" t="s">
        <v>121</v>
      </c>
      <c r="C1" s="37" t="s">
        <v>130</v>
      </c>
      <c r="D1" s="38" t="s">
        <v>129</v>
      </c>
    </row>
    <row r="2" spans="1:6">
      <c r="A2" s="31" t="s">
        <v>118</v>
      </c>
      <c r="B2" s="32">
        <v>251</v>
      </c>
      <c r="C2" s="32">
        <f>D2-B2</f>
        <v>434</v>
      </c>
      <c r="D2" s="33">
        <v>685</v>
      </c>
    </row>
    <row r="3" spans="1:6">
      <c r="A3" s="31" t="s">
        <v>119</v>
      </c>
      <c r="B3" s="32">
        <v>8</v>
      </c>
      <c r="C3" s="32">
        <f t="shared" ref="C3:C6" si="0">D3-B3</f>
        <v>28</v>
      </c>
      <c r="D3" s="34">
        <v>36</v>
      </c>
    </row>
    <row r="4" spans="1:6">
      <c r="A4" s="31" t="s">
        <v>127</v>
      </c>
      <c r="B4" s="32">
        <v>16</v>
      </c>
      <c r="C4" s="32">
        <f t="shared" si="0"/>
        <v>75</v>
      </c>
      <c r="D4" s="34">
        <v>91</v>
      </c>
    </row>
    <row r="5" spans="1:6">
      <c r="A5" s="31" t="s">
        <v>120</v>
      </c>
      <c r="B5" s="32">
        <v>48</v>
      </c>
      <c r="C5" s="32">
        <f t="shared" si="0"/>
        <v>241</v>
      </c>
      <c r="D5" s="34">
        <v>289</v>
      </c>
    </row>
    <row r="6" spans="1:6">
      <c r="A6" s="39" t="s">
        <v>3</v>
      </c>
      <c r="B6" s="35">
        <v>323</v>
      </c>
      <c r="C6" s="35">
        <f t="shared" si="0"/>
        <v>778</v>
      </c>
      <c r="D6" s="36">
        <f>SUM(D2:D5)</f>
        <v>1101</v>
      </c>
    </row>
    <row r="7" spans="1:6">
      <c r="F7" s="1"/>
    </row>
    <row r="9" spans="1:6">
      <c r="A9" s="40" t="s">
        <v>131</v>
      </c>
    </row>
    <row r="10" spans="1:6">
      <c r="A10" s="40"/>
    </row>
    <row r="11" spans="1:6">
      <c r="A11" s="40"/>
    </row>
    <row r="12" spans="1:6">
      <c r="A12" s="40"/>
    </row>
  </sheetData>
  <mergeCells count="1">
    <mergeCell ref="A9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C1E4A-75BA-475C-BABA-23DB30D48D92}">
  <dimension ref="A1:C6"/>
  <sheetViews>
    <sheetView workbookViewId="0">
      <selection activeCell="A8" sqref="A8"/>
    </sheetView>
  </sheetViews>
  <sheetFormatPr baseColWidth="10" defaultRowHeight="15"/>
  <cols>
    <col min="1" max="1" width="28.140625" bestFit="1" customWidth="1"/>
  </cols>
  <sheetData>
    <row r="1" spans="1:3" ht="15.75" thickBot="1">
      <c r="B1" s="47" t="s">
        <v>138</v>
      </c>
      <c r="C1" s="47" t="s">
        <v>139</v>
      </c>
    </row>
    <row r="2" spans="1:3" ht="15.75" thickBot="1">
      <c r="A2" s="47" t="s">
        <v>137</v>
      </c>
      <c r="B2" s="47">
        <v>890</v>
      </c>
      <c r="C2" s="47">
        <v>132</v>
      </c>
    </row>
    <row r="3" spans="1:3" ht="15.75" thickBot="1">
      <c r="A3" s="47" t="s">
        <v>136</v>
      </c>
      <c r="B3" s="48">
        <v>6268</v>
      </c>
      <c r="C3" s="49">
        <v>452</v>
      </c>
    </row>
    <row r="4" spans="1:3" ht="15.75" thickBot="1">
      <c r="A4" s="47" t="s">
        <v>140</v>
      </c>
      <c r="B4" s="50">
        <f>B2/B3</f>
        <v>0.14199106573069559</v>
      </c>
      <c r="C4" s="50">
        <f>C2/C3</f>
        <v>0.29203539823008851</v>
      </c>
    </row>
    <row r="6" spans="1:3">
      <c r="A6" s="5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Detencions-any</vt:lpstr>
      <vt:lpstr>Incautacions-tipus</vt:lpstr>
      <vt:lpstr>Tipus de drogues</vt:lpstr>
      <vt:lpstr>Penit</vt:lpstr>
      <vt:lpstr>Reincidència</vt:lpstr>
      <vt:lpstr>Gènere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El Kabiri Ouarqui</dc:creator>
  <cp:lastModifiedBy>Iman El Kabiri Ouarqui</cp:lastModifiedBy>
  <dcterms:created xsi:type="dcterms:W3CDTF">2020-12-05T16:39:40Z</dcterms:created>
  <dcterms:modified xsi:type="dcterms:W3CDTF">2020-12-08T00:38:17Z</dcterms:modified>
</cp:coreProperties>
</file>