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mc:AlternateContent xmlns:mc="http://schemas.openxmlformats.org/markup-compatibility/2006">
    <mc:Choice Requires="x15">
      <x15ac:absPath xmlns:x15ac="http://schemas.microsoft.com/office/spreadsheetml/2010/11/ac" url="F:\2024\python\DataAnalysis\Excel\sales\"/>
    </mc:Choice>
  </mc:AlternateContent>
  <xr:revisionPtr revIDLastSave="0" documentId="13_ncr:1_{13230916-C272-47E0-A99F-0496A46F9326}" xr6:coauthVersionLast="47" xr6:coauthVersionMax="47" xr10:uidLastSave="{00000000-0000-0000-0000-000000000000}"/>
  <bookViews>
    <workbookView xWindow="-110" yWindow="-110" windowWidth="19420" windowHeight="11020" activeTab="2" xr2:uid="{0A0D8D68-EFC2-4074-BDCA-85DAF874A3F1}"/>
  </bookViews>
  <sheets>
    <sheet name="Input Data" sheetId="2" r:id="rId1"/>
    <sheet name="Master Data" sheetId="1" r:id="rId2"/>
    <sheet name="Analysis" sheetId="3" r:id="rId3"/>
  </sheets>
  <definedNames>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iterate="1"/>
  <pivotCaches>
    <pivotCache cacheId="3"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4" i="3" l="1" a="1"/>
  <c r="X4" i="3" s="1"/>
  <c r="W4" i="3" a="1"/>
  <c r="W4" i="3" s="1"/>
  <c r="V4" i="3" a="1"/>
  <c r="V4" i="3" s="1"/>
  <c r="L8" i="3"/>
  <c r="L9" i="3"/>
  <c r="L10" i="3"/>
  <c r="L11" i="3"/>
  <c r="L12" i="3"/>
  <c r="L13" i="3"/>
  <c r="L14" i="3"/>
  <c r="L15" i="3"/>
  <c r="L16" i="3"/>
  <c r="L17" i="3"/>
  <c r="L18" i="3"/>
  <c r="L19" i="3"/>
  <c r="U4" i="3" a="1"/>
  <c r="U4" i="3" s="1"/>
  <c r="M9" i="3"/>
  <c r="N9" i="3" s="1"/>
  <c r="M10" i="3"/>
  <c r="N10" i="3" s="1"/>
  <c r="M11" i="3"/>
  <c r="N11" i="3" s="1"/>
  <c r="M12" i="3"/>
  <c r="N12" i="3" s="1"/>
  <c r="M13" i="3"/>
  <c r="N13" i="3" s="1"/>
  <c r="M14" i="3"/>
  <c r="N14" i="3" s="1"/>
  <c r="M15" i="3"/>
  <c r="N15" i="3" s="1"/>
  <c r="M16" i="3"/>
  <c r="N16" i="3" s="1"/>
  <c r="M17" i="3"/>
  <c r="N17" i="3" s="1"/>
  <c r="M18" i="3"/>
  <c r="N18" i="3" s="1"/>
  <c r="M19" i="3"/>
  <c r="N19" i="3" s="1"/>
  <c r="M8" i="3"/>
  <c r="N8" i="3" s="1"/>
  <c r="J2"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I41" i="3"/>
  <c r="I40" i="3"/>
  <c r="I42"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<sst xmlns="http://schemas.openxmlformats.org/spreadsheetml/2006/main" count="1936" uniqueCount="143">
  <si>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</si>
  <si>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</si>
  <si>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</si>
  <si>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</si>
  <si>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</si>
  <si>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</si>
  <si>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</si>
  <si>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</si>
  <si>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</si>
  <si>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</si>
  <si>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</si>
  <si>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</si>
  <si>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</si>
  <si>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</si>
  <si>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</si>
  <si>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</si>
  <si>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</si>
  <si>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</si>
  <si>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</si>
  <si>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</si>
  <si>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</si>
  <si>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</si>
  <si>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</si>
  <si>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</si>
  <si>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</si>
  <si>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</si>
  <si>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</si>
  <si>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</si>
  <si>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</si>
  <si>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</si>
  <si>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</si>
  <si>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</si>
  <si>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</si>
  <si>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</si>
  <si>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</si>
  <si>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</si>
  <si>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</si>
  <si>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</si>
  <si>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</si>
  <si>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</si>
  <si>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</si>
  <si>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</si>
  <si>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</si>
  <si>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</si>
  <si>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</si>
  <si>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</si>
  <si>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</si>
  <si>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</si>
  <si>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</si>
  <si>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</si>
  <si>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</si>
  <si>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</si>
  <si>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</si>
  <si>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</si>
  <si>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</si>
  <si>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</si>
  <si>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</si>
  <si>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</si>
  <si>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</si>
  <si>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</si>
  <si>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</si>
  <si>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</si>
  <si>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</si>
  <si>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</si>
  <si>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</si>
  <si>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</si>
  <si>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</si>
  <si>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</si>
  <si>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</si>
  <si>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</si>
  <si>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</si>
  <si>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</si>
  <si>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</si>
  <si>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</si>
  <si>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</si>
  <si>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</si>
  <si>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</si>
  <si>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</si>
  <si>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</si>
  <si>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</si>
  <si>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</si>
  <si>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</si>
  <si>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</si>
  <si>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</si>
  <si>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</si>
  <si>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</si>
  <si>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</si>
  <si>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</si>
  <si>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</si>
  <si>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</si>
  <si>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</si>
  <si>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</si>
  <si>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</si>
  <si>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</si>
  <si>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</si>
  <si>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</si>
  <si>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</si>
  <si>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</si>
  <si>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</si>
  <si>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</si>
  <si>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</si>
  <si>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</si>
  <si>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</si>
  <si>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</si>
  <si>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</si>
  <si>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</si>
  <si>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</si>
  <si>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</si>
  <si>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</si>
  <si>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</si>
  <si>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</si>
  <si>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</si>
  <si>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</si>
  <si>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</si>
  <si>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</si>
  <si>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</si>
  <si>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</si>
  <si>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</si>
  <si>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</si>
  <si>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Grand Total</t>
  </si>
  <si>
    <t>Sum of Total Selling Value</t>
  </si>
  <si>
    <t>Sum of Total Buying Value</t>
  </si>
  <si>
    <t>Jan</t>
  </si>
  <si>
    <t>Feb</t>
  </si>
  <si>
    <t>Mar</t>
  </si>
  <si>
    <t>Apr</t>
  </si>
  <si>
    <t>May</t>
  </si>
  <si>
    <t>Jun</t>
  </si>
  <si>
    <t>Jul</t>
  </si>
  <si>
    <t>Aug</t>
  </si>
  <si>
    <t>Sep</t>
  </si>
  <si>
    <t>Oct</t>
  </si>
  <si>
    <t>Nov</t>
  </si>
  <si>
    <t>Dec</t>
  </si>
  <si>
    <t>Total Sales</t>
  </si>
  <si>
    <t>Total Profit</t>
  </si>
  <si>
    <t>Profit Percentage</t>
  </si>
  <si>
    <t>Sales</t>
  </si>
  <si>
    <t>Profit</t>
  </si>
  <si>
    <t>f</t>
  </si>
  <si>
    <t>Profit %</t>
  </si>
  <si>
    <t>Row Labels</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</si>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</sst>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_(&quot;$&quot;* \(#,##0.00\);_(&quot;$&quot;* &quot;-&quot;??_);_(@_)"/>
    <numFmt numFmtId="164" formatCode="0.0%"/>
  </numFmts>
  <fonts count="3" x14ac:knownFonts="1">
    <font>
      <sz val="11"/>
      <color theme="1"/>
      <name val="Calibri"/>
      <family val="2"/>
      <scheme val="minor"/>
    </font>
    <font>
      <b/>
      <sz val="11"/>
      <color rgb="FF7030A0"/>
      <name val="Calibri"/>
      <family val="2"/>
      <scheme val="minor"/>
    </font>
    <font>
      <sz val="11"/>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44" fontId="2" fillId="0" borderId="0" applyFont="0" applyFill="0" applyBorder="0" applyAlignment="0" applyProtection="0"/>
  </cellStyleXfs>
  <cellXfs count="20">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3" borderId="0" xfId="0" applyNumberFormat="1" applyFill="1" applyAlignment="1">
      <alignment horizontal="center" vertical="center"/>
    </xf>
    <xf numFmtId="0" fontId="0" fillId="5" borderId="0" xfId="0" applyNumberFormat="1" applyFill="1"/>
    <xf numFmtId="0" fontId="0" fillId="0" borderId="0" xfId="0" applyFill="1"/>
    <xf numFmtId="0" fontId="0" fillId="0" borderId="0" xfId="0" applyNumberFormat="1"/>
    <xf numFmtId="44" fontId="1" fillId="2" borderId="1" xfId="1" applyFont="1" applyFill="1" applyBorder="1" applyAlignment="1">
      <alignment horizontal="center" vertical="center"/>
    </xf>
    <xf numFmtId="44" fontId="0" fillId="0" borderId="0" xfId="1" applyFont="1"/>
    <xf numFmtId="0" fontId="0" fillId="0" borderId="0" xfId="0" applyAlignment="1">
      <alignment horizontal="left"/>
    </xf>
    <xf numFmtId="0" fontId="0" fillId="0" borderId="0" xfId="0" applyAlignment="1">
      <alignment horizontal="center"/>
    </xf>
    <xf numFmtId="44" fontId="0" fillId="0" borderId="0" xfId="1" applyFont="1" applyFill="1" applyAlignment="1">
      <alignment horizontal="left" indent="7"/>
    </xf>
    <xf numFmtId="0" fontId="0" fillId="0" borderId="0" xfId="0" applyAlignment="1">
      <alignment horizontal="left" indent="7"/>
    </xf>
    <xf numFmtId="44" fontId="0" fillId="0" borderId="0" xfId="1" applyFont="1" applyAlignment="1">
      <alignment horizontal="left" indent="7"/>
    </xf>
    <xf numFmtId="0" fontId="0" fillId="0" borderId="0" xfId="0" pivotButton="1"/>
    <xf numFmtId="0" fontId="0" fillId="0" borderId="0" xfId="0" applyAlignment="1">
      <alignment horizontal="left" indent="1"/>
    </xf>
  </cellXfs>
  <cellStyles count="2">
    <cellStyle name="Currency" xfId="1" builtinId="4"/>
    <cellStyle name="Normal" xfId="0" builtinId="0"/>
  </cellStyles>
  <dxfs count="29">
    <dxf>
      <fill>
        <patternFill patternType="none">
          <fgColor indexed="64"/>
          <bgColor auto="1"/>
        </patternFill>
      </fill>
      <alignment horizontal="left" vertical="bottom" textRotation="0" wrapText="0" relativeIndent="1" justifyLastLine="0" shrinkToFit="0" readingOrder="0"/>
    </dxf>
    <dxf>
      <fill>
        <patternFill patternType="none">
          <fgColor indexed="64"/>
          <bgColor auto="1"/>
        </patternFill>
      </fill>
      <alignment horizontal="left" vertical="bottom" textRotation="0" wrapText="0" relativeIndent="1"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alignment horizontal="left" vertical="bottom" textRotation="0" wrapText="0" relativeIndent="-1" justifyLastLine="0" shrinkToFit="0" readingOrder="0"/>
    </dxf>
    <dxf>
      <alignment horizontal="left" vertical="bottom" textRotation="0" wrapText="0" relativeIndent="-1" justifyLastLine="0" shrinkToFit="0" readingOrder="0"/>
    </dxf>
    <dxf>
      <alignment horizontal="left" vertical="bottom" textRotation="0" wrapText="0" relativeIndent="-1" justifyLastLine="0" shrinkToFit="0" readingOrder="0"/>
    </dxf>
    <dxf>
      <alignment horizontal="left" vertical="bottom" textRotation="0" wrapText="0" relativeIndent="-1" justifyLastLine="0" shrinkToFit="0" readingOrder="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5"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28"/>
      <tableStyleElement type="headerRow" dxfId="27"/>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[Sales-Dashboard-practice-file(AutoRecovered).xlsx]Analysis!PivotTable1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cap="sq" cmpd="dbl">
                    <a:solidFill>
                      <a:schemeClr val="tx1">
                        <a:alpha val="91000"/>
                      </a:schemeClr>
                    </a:solid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Analysis!$B$3</c:f>
              <c:strCache>
                <c:ptCount val="1"/>
                <c:pt idx="0">
                  <c:v>Total</c:v>
                </c:pt>
              </c:strCache>
            </c:strRef>
          </c:tx>
          <c:spPr>
            <a:solidFill>
              <a:schemeClr val="accent1"/>
            </a:solidFill>
            <a:ln>
              <a:noFill/>
            </a:ln>
            <a:effectLst/>
          </c:spPr>
          <c:cat>
            <c:strRef>
              <c:f>Analysis!$A$4:$A$35</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Analysis!$B$4:$B$35</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1431-4418-9ECA-E6E8EE5A8BD0}"/>
            </c:ext>
          </c:extLst>
        </c:ser>
        <c:dLbls>
          <c:showLegendKey val="0"/>
          <c:showVal val="0"/>
          <c:showCatName val="0"/>
          <c:showSerName val="0"/>
          <c:showPercent val="0"/>
          <c:showBubbleSize val="0"/>
        </c:dLbls>
        <c:axId val="386757151"/>
        <c:axId val="386760991"/>
      </c:areaChart>
      <c:catAx>
        <c:axId val="386757151"/>
        <c:scaling>
          <c:orientation val="minMax"/>
        </c:scaling>
        <c:delete val="0"/>
        <c:axPos val="b"/>
        <c:numFmt formatCode="General" sourceLinked="1"/>
        <c:majorTickMark val="out"/>
        <c:minorTickMark val="none"/>
        <c:tickLblPos val="nextTo"/>
        <c:spPr>
          <a:noFill/>
          <a:ln w="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cap="sq" cmpd="dbl">
                  <a:solidFill>
                    <a:schemeClr val="tx1">
                      <a:alpha val="91000"/>
                    </a:schemeClr>
                  </a:solidFill>
                </a:ln>
                <a:solidFill>
                  <a:schemeClr val="tx1">
                    <a:lumMod val="65000"/>
                    <a:lumOff val="35000"/>
                  </a:schemeClr>
                </a:solidFill>
                <a:latin typeface="+mn-lt"/>
                <a:ea typeface="+mn-ea"/>
                <a:cs typeface="+mn-cs"/>
              </a:defRPr>
            </a:pPr>
            <a:endParaRPr lang="en-US"/>
          </a:p>
        </c:txPr>
        <c:crossAx val="386760991"/>
        <c:crosses val="autoZero"/>
        <c:auto val="1"/>
        <c:lblAlgn val="ctr"/>
        <c:lblOffset val="100"/>
        <c:noMultiLvlLbl val="0"/>
      </c:catAx>
      <c:valAx>
        <c:axId val="386760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cap="sq" cmpd="dbl">
                  <a:solidFill>
                    <a:schemeClr val="tx1">
                      <a:alpha val="91000"/>
                    </a:schemeClr>
                  </a:solidFill>
                </a:ln>
                <a:solidFill>
                  <a:schemeClr val="tx1">
                    <a:lumMod val="65000"/>
                    <a:lumOff val="35000"/>
                  </a:schemeClr>
                </a:solidFill>
                <a:latin typeface="+mn-lt"/>
                <a:ea typeface="+mn-ea"/>
                <a:cs typeface="+mn-cs"/>
              </a:defRPr>
            </a:pPr>
            <a:endParaRPr lang="en-US"/>
          </a:p>
        </c:txPr>
        <c:crossAx val="38675715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n cap="sq" cmpd="dbl">
            <a:solidFill>
              <a:schemeClr val="tx1">
                <a:alpha val="91000"/>
              </a:schemeClr>
            </a:solid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Analysis!$L$7</c:f>
              <c:strCache>
                <c:ptCount val="1"/>
                <c:pt idx="0">
                  <c:v>Sales</c:v>
                </c:pt>
              </c:strCache>
            </c:strRef>
          </c:tx>
          <c:spPr>
            <a:solidFill>
              <a:schemeClr val="accent1"/>
            </a:solidFill>
            <a:ln>
              <a:noFill/>
            </a:ln>
            <a:effectLst/>
          </c:spPr>
          <c:invertIfNegative val="0"/>
          <c:cat>
            <c:strRef>
              <c:f>Analysis!$K$8:$K$19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Analysis!$L$8:$L$19</c:f>
              <c:numCache>
                <c:formatCode>General</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6021-4099-8143-E96B57CFFE7A}"/>
            </c:ext>
          </c:extLst>
        </c:ser>
        <c:ser>
          <c:idx val="1"/>
          <c:order val="1"/>
          <c:tx>
            <c:strRef>
              <c:f>Analysis!$M$7</c:f>
              <c:strCache>
                <c:ptCount val="1"/>
                <c:pt idx="0">
                  <c:v>Profit</c:v>
                </c:pt>
              </c:strCache>
            </c:strRef>
          </c:tx>
          <c:spPr>
            <a:solidFill>
              <a:schemeClr val="accent2"/>
            </a:solidFill>
            <a:ln>
              <a:noFill/>
            </a:ln>
            <a:effectLst/>
          </c:spPr>
          <c:invertIfNegative val="0"/>
          <c:cat>
            <c:strRef>
              <c:f>Analysis!$K$8:$K$19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Analysis!$M$8:$M$19</c:f>
              <c:numCache>
                <c:formatCode>General</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6021-4099-8143-E96B57CFFE7A}"/>
            </c:ext>
          </c:extLst>
        </c:ser>
        <c:dLbls>
          <c:showLegendKey val="0"/>
          <c:showVal val="0"/>
          <c:showCatName val="0"/>
          <c:showSerName val="0"/>
          <c:showPercent val="0"/>
          <c:showBubbleSize val="0"/>
        </c:dLbls>
        <c:gapWidth val="150"/>
        <c:axId val="690251280"/>
        <c:axId val="690250320"/>
      </c:barChart>
      <c:catAx>
        <c:axId val="690251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250320"/>
        <c:crosses val="autoZero"/>
        <c:auto val="1"/>
        <c:lblAlgn val="ctr"/>
        <c:lblOffset val="100"/>
        <c:noMultiLvlLbl val="0"/>
      </c:catAx>
      <c:valAx>
        <c:axId val="690250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251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1078795</xdr:colOff>
      <xdr:row>22</xdr:row>
      <xdr:rowOff>42333</xdr:rowOff>
    </xdr:from>
    <xdr:to>
      <xdr:col>8</xdr:col>
      <xdr:colOff>1284817</xdr:colOff>
      <xdr:row>35</xdr:row>
      <xdr:rowOff>181680</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CE07B430-499E-AC98-B8B8-C19BCD947FE2}"/>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6666795" y="4078111"/>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207433</xdr:colOff>
      <xdr:row>21</xdr:row>
      <xdr:rowOff>137583</xdr:rowOff>
    </xdr:from>
    <xdr:to>
      <xdr:col>4</xdr:col>
      <xdr:colOff>275167</xdr:colOff>
      <xdr:row>35</xdr:row>
      <xdr:rowOff>93485</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34B3273D-DAC7-8F4E-7E0A-81E37F7EB6E4}"/>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2599266" y="3989916"/>
              <a:ext cx="128129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112184</xdr:colOff>
      <xdr:row>22</xdr:row>
      <xdr:rowOff>28222</xdr:rowOff>
    </xdr:from>
    <xdr:to>
      <xdr:col>6</xdr:col>
      <xdr:colOff>409223</xdr:colOff>
      <xdr:row>35</xdr:row>
      <xdr:rowOff>167569</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85DD20FE-EA42-F73B-1051-FBA2C955C80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4324351" y="4064000"/>
              <a:ext cx="903816"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736601</xdr:colOff>
      <xdr:row>22</xdr:row>
      <xdr:rowOff>74084</xdr:rowOff>
    </xdr:from>
    <xdr:to>
      <xdr:col>7</xdr:col>
      <xdr:colOff>790222</xdr:colOff>
      <xdr:row>36</xdr:row>
      <xdr:rowOff>29987</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26F7793-F09A-B32E-34E4-A25A424CFF8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555545" y="4109862"/>
              <a:ext cx="822677"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38</xdr:row>
      <xdr:rowOff>81844</xdr:rowOff>
    </xdr:from>
    <xdr:to>
      <xdr:col>5</xdr:col>
      <xdr:colOff>359833</xdr:colOff>
      <xdr:row>53</xdr:row>
      <xdr:rowOff>73377</xdr:rowOff>
    </xdr:to>
    <xdr:graphicFrame macro="">
      <xdr:nvGraphicFramePr>
        <xdr:cNvPr id="6" name="Chart 5">
          <a:extLst>
            <a:ext uri="{FF2B5EF4-FFF2-40B4-BE49-F238E27FC236}">
              <a16:creationId xmlns:a16="http://schemas.microsoft.com/office/drawing/2014/main" id="{2FCEAE04-9B89-230F-923B-90F61B2E04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1481667</xdr:colOff>
      <xdr:row>22</xdr:row>
      <xdr:rowOff>180623</xdr:rowOff>
    </xdr:from>
    <xdr:to>
      <xdr:col>14</xdr:col>
      <xdr:colOff>522112</xdr:colOff>
      <xdr:row>37</xdr:row>
      <xdr:rowOff>172157</xdr:rowOff>
    </xdr:to>
    <xdr:graphicFrame macro="">
      <xdr:nvGraphicFramePr>
        <xdr:cNvPr id="9" name="Chart 8">
          <a:extLst>
            <a:ext uri="{FF2B5EF4-FFF2-40B4-BE49-F238E27FC236}">
              <a16:creationId xmlns:a16="http://schemas.microsoft.com/office/drawing/2014/main" id="{6D6235B5-82C6-5121-D55C-FBE6F52AB7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ABA BAKARI" refreshedDate="45614.475965625003" createdVersion="8" refreshedVersion="8" minRefreshableVersion="3" recordCount="527" xr:uid="{D7DE6A33-80BF-4C36-91BC-C3D1F9FECDCB}">
  <cacheSource type="worksheet">
    <worksheetSource name="InputData"/>
  </cacheSource>
  <cacheFields count="19">
    <cacheField name="DATE" numFmtId="14">
      <sharedItems containsSemiMixedTypes="0" containsNonDate="0" containsDate="1" containsString="0" minDate="2021-01-01T00:00:00" maxDate="2023-01-01T00:00:00" count="374">
        <d v="2021-01-01T00:00:00"/>
        <d v="2021-01-02T00:00:00"/>
        <d v="2021-01-03T00:00:00"/>
        <d v="2021-01-04T00:00:00"/>
        <d v="2021-01-09T00:00:00"/>
        <d v="2021-01-11T00:00:00"/>
        <d v="2021-01-12T00:00:00"/>
        <d v="2021-01-18T00:00:00"/>
        <d v="2021-01-19T00:00:00"/>
        <d v="2021-01-20T00:00:00"/>
        <d v="2021-01-21T00:00:00"/>
        <d v="2021-01-25T00:00:00"/>
        <d v="2021-01-26T00:00:00"/>
        <d v="2021-01-27T00:00:00"/>
        <d v="2021-01-28T00:00:00"/>
        <d v="2021-02-02T00:00:00"/>
        <d v="2021-02-03T00:00:00"/>
        <d v="2021-02-04T00:00:00"/>
        <d v="2021-02-05T00:00:00"/>
        <d v="2021-02-06T00:00:00"/>
        <d v="2021-02-09T00:00:00"/>
        <d v="2021-02-12T00:00:00"/>
        <d v="2021-02-15T00:00:00"/>
        <d v="2021-02-18T00:00:00"/>
        <d v="2021-02-20T00:00:00"/>
        <d v="2021-02-22T00:00:00"/>
        <d v="2021-02-23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sharedItems>
      <fieldGroup par="18"/>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44">
      <sharedItems containsSemiMixedTypes="0" containsString="0" containsNumber="1" containsInteger="1" minValue="5" maxValue="150"/>
    </cacheField>
    <cacheField name="SELLING PRICE" numFmtId="44">
      <sharedItems containsSemiMixedTypes="0" containsString="0" containsNumber="1" minValue="6.7" maxValue="210"/>
    </cacheField>
    <cacheField name="Total Buying Value" numFmtId="44">
      <sharedItems containsSemiMixedTypes="0" containsString="0" containsNumber="1" containsInteger="1" minValue="5" maxValue="2250"/>
    </cacheField>
    <cacheField name="Total Selling Value" numFmtId="44">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 name="Months (DATE)" numFmtId="0" databaseField="0">
      <fieldGroup base="0">
        <rangePr groupBy="months" startDate="2021-01-01T00:00:00" endDate="2023-01-01T00:00:00"/>
        <groupItems count="14">
          <s v="&lt;1/1/2021"/>
          <s v="Jan"/>
          <s v="Feb"/>
          <s v="Mar"/>
          <s v="Apr"/>
          <s v="May"/>
          <s v="Jun"/>
          <s v="Jul"/>
          <s v="Aug"/>
          <s v="Sep"/>
          <s v="Oct"/>
          <s v="Nov"/>
          <s v="Dec"/>
          <s v="&gt;1/1/2023"/>
        </groupItems>
      </fieldGroup>
    </cacheField>
    <cacheField name="Quarters (DATE)" numFmtId="0" databaseField="0">
      <fieldGroup base="0">
        <rangePr groupBy="quarters" startDate="2021-01-01T00:00:00" endDate="2023-01-01T00:00:00"/>
        <groupItems count="6">
          <s v="&lt;1/1/2021"/>
          <s v="Qtr1"/>
          <s v="Qtr2"/>
          <s v="Qtr3"/>
          <s v="Qtr4"/>
          <s v="&gt;1/1/2023"/>
        </groupItems>
      </fieldGroup>
    </cacheField>
    <cacheField name="Years (DATE)" numFmtId="0" databaseField="0">
      <fieldGroup base="0">
        <rangePr groupBy="years" startDate="2021-01-01T00:00:00" endDate="2023-01-01T00:00:00"/>
        <groupItems count="5">
          <s v="&lt;1/1/2021"/>
          <s v="2021"/>
          <s v="2022"/>
          <s v="2023"/>
          <s v="&gt;1/1/2023"/>
        </groupItems>
      </fieldGroup>
    </cacheField>
  </cacheFields>
  <extLst>
    <ext xmlns:x14="http://schemas.microsoft.com/office/spreadsheetml/2009/9/main" uri="{725AE2AE-9491-48be-B2B4-4EB974FC3084}">
      <x14:pivotCacheDefinition pivotCacheId="11623067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x v="0"/>
    <s v="P0024"/>
    <n v="9"/>
    <x v="0"/>
    <x v="0"/>
    <n v="0"/>
    <x v="0"/>
    <x v="0"/>
    <x v="0"/>
    <n v="144"/>
    <n v="156.96"/>
    <n v="1296"/>
    <n v="1412.64"/>
    <x v="0"/>
    <x v="0"/>
    <x v="0"/>
  </r>
  <r>
    <x v="1"/>
    <s v="P0038"/>
    <n v="15"/>
    <x v="1"/>
    <x v="1"/>
    <n v="0"/>
    <x v="1"/>
    <x v="1"/>
    <x v="1"/>
    <n v="72"/>
    <n v="79.92"/>
    <n v="1080"/>
    <n v="1198.8"/>
    <x v="1"/>
    <x v="0"/>
    <x v="0"/>
  </r>
  <r>
    <x v="1"/>
    <s v="P0013"/>
    <n v="6"/>
    <x v="2"/>
    <x v="1"/>
    <n v="0"/>
    <x v="2"/>
    <x v="2"/>
    <x v="1"/>
    <n v="112"/>
    <n v="122.08"/>
    <n v="672"/>
    <n v="732.48"/>
    <x v="1"/>
    <x v="0"/>
    <x v="0"/>
  </r>
  <r>
    <x v="2"/>
    <s v="P0004"/>
    <n v="5"/>
    <x v="2"/>
    <x v="0"/>
    <n v="0"/>
    <x v="3"/>
    <x v="3"/>
    <x v="2"/>
    <n v="44"/>
    <n v="48.84"/>
    <n v="220"/>
    <n v="244.20000000000002"/>
    <x v="2"/>
    <x v="0"/>
    <x v="0"/>
  </r>
  <r>
    <x v="3"/>
    <s v="P0035"/>
    <n v="12"/>
    <x v="1"/>
    <x v="0"/>
    <n v="0"/>
    <x v="4"/>
    <x v="4"/>
    <x v="3"/>
    <n v="5"/>
    <n v="6.7"/>
    <n v="60"/>
    <n v="80.400000000000006"/>
    <x v="3"/>
    <x v="0"/>
    <x v="0"/>
  </r>
  <r>
    <x v="4"/>
    <s v="P0031"/>
    <n v="1"/>
    <x v="2"/>
    <x v="1"/>
    <n v="0"/>
    <x v="5"/>
    <x v="4"/>
    <x v="1"/>
    <n v="93"/>
    <n v="104.16"/>
    <n v="93"/>
    <n v="104.16"/>
    <x v="4"/>
    <x v="0"/>
    <x v="0"/>
  </r>
  <r>
    <x v="4"/>
    <s v="P0003"/>
    <n v="8"/>
    <x v="2"/>
    <x v="1"/>
    <n v="0"/>
    <x v="6"/>
    <x v="3"/>
    <x v="1"/>
    <n v="71"/>
    <n v="80.94"/>
    <n v="568"/>
    <n v="647.52"/>
    <x v="4"/>
    <x v="0"/>
    <x v="0"/>
  </r>
  <r>
    <x v="4"/>
    <s v="P0025"/>
    <n v="4"/>
    <x v="2"/>
    <x v="0"/>
    <n v="0"/>
    <x v="7"/>
    <x v="0"/>
    <x v="3"/>
    <n v="7"/>
    <n v="8.33"/>
    <n v="28"/>
    <n v="33.32"/>
    <x v="4"/>
    <x v="0"/>
    <x v="0"/>
  </r>
  <r>
    <x v="5"/>
    <s v="P0037"/>
    <n v="3"/>
    <x v="2"/>
    <x v="1"/>
    <n v="0"/>
    <x v="8"/>
    <x v="1"/>
    <x v="1"/>
    <n v="67"/>
    <n v="85.76"/>
    <n v="201"/>
    <n v="257.28000000000003"/>
    <x v="5"/>
    <x v="0"/>
    <x v="0"/>
  </r>
  <r>
    <x v="5"/>
    <s v="P0014"/>
    <n v="4"/>
    <x v="0"/>
    <x v="0"/>
    <n v="0"/>
    <x v="9"/>
    <x v="2"/>
    <x v="1"/>
    <n v="112"/>
    <n v="146.72"/>
    <n v="448"/>
    <n v="586.88"/>
    <x v="5"/>
    <x v="0"/>
    <x v="0"/>
  </r>
  <r>
    <x v="5"/>
    <s v="P0042"/>
    <n v="4"/>
    <x v="2"/>
    <x v="0"/>
    <n v="0"/>
    <x v="10"/>
    <x v="1"/>
    <x v="0"/>
    <n v="120"/>
    <n v="162"/>
    <n v="480"/>
    <n v="648"/>
    <x v="5"/>
    <x v="0"/>
    <x v="0"/>
  </r>
  <r>
    <x v="6"/>
    <s v="P0042"/>
    <n v="10"/>
    <x v="1"/>
    <x v="1"/>
    <n v="0"/>
    <x v="10"/>
    <x v="1"/>
    <x v="0"/>
    <n v="120"/>
    <n v="162"/>
    <n v="1200"/>
    <n v="1620"/>
    <x v="6"/>
    <x v="0"/>
    <x v="0"/>
  </r>
  <r>
    <x v="7"/>
    <s v="P0044"/>
    <n v="13"/>
    <x v="2"/>
    <x v="0"/>
    <n v="0"/>
    <x v="11"/>
    <x v="1"/>
    <x v="1"/>
    <n v="76"/>
    <n v="82.08"/>
    <n v="988"/>
    <n v="1067.04"/>
    <x v="7"/>
    <x v="0"/>
    <x v="0"/>
  </r>
  <r>
    <x v="7"/>
    <s v="P0023"/>
    <n v="3"/>
    <x v="1"/>
    <x v="1"/>
    <n v="0"/>
    <x v="12"/>
    <x v="0"/>
    <x v="0"/>
    <n v="141"/>
    <n v="149.46"/>
    <n v="423"/>
    <n v="448.38"/>
    <x v="7"/>
    <x v="0"/>
    <x v="0"/>
  </r>
  <r>
    <x v="8"/>
    <s v="P0035"/>
    <n v="6"/>
    <x v="2"/>
    <x v="1"/>
    <n v="0"/>
    <x v="4"/>
    <x v="4"/>
    <x v="3"/>
    <n v="5"/>
    <n v="6.7"/>
    <n v="30"/>
    <n v="40.200000000000003"/>
    <x v="8"/>
    <x v="0"/>
    <x v="0"/>
  </r>
  <r>
    <x v="9"/>
    <s v="P0034"/>
    <n v="4"/>
    <x v="2"/>
    <x v="1"/>
    <n v="0"/>
    <x v="13"/>
    <x v="4"/>
    <x v="2"/>
    <n v="55"/>
    <n v="58.3"/>
    <n v="220"/>
    <n v="233.2"/>
    <x v="9"/>
    <x v="0"/>
    <x v="0"/>
  </r>
  <r>
    <x v="9"/>
    <s v="P0020"/>
    <n v="4"/>
    <x v="2"/>
    <x v="1"/>
    <n v="0"/>
    <x v="14"/>
    <x v="0"/>
    <x v="2"/>
    <n v="61"/>
    <n v="76.25"/>
    <n v="244"/>
    <n v="305"/>
    <x v="9"/>
    <x v="0"/>
    <x v="0"/>
  </r>
  <r>
    <x v="10"/>
    <s v="P0004"/>
    <n v="15"/>
    <x v="0"/>
    <x v="1"/>
    <n v="0"/>
    <x v="3"/>
    <x v="3"/>
    <x v="2"/>
    <n v="44"/>
    <n v="48.84"/>
    <n v="660"/>
    <n v="732.6"/>
    <x v="10"/>
    <x v="0"/>
    <x v="0"/>
  </r>
  <r>
    <x v="10"/>
    <s v="P0003"/>
    <n v="9"/>
    <x v="2"/>
    <x v="0"/>
    <n v="0"/>
    <x v="6"/>
    <x v="3"/>
    <x v="1"/>
    <n v="71"/>
    <n v="80.94"/>
    <n v="639"/>
    <n v="728.46"/>
    <x v="10"/>
    <x v="0"/>
    <x v="0"/>
  </r>
  <r>
    <x v="10"/>
    <s v="P0042"/>
    <n v="6"/>
    <x v="2"/>
    <x v="0"/>
    <n v="0"/>
    <x v="10"/>
    <x v="1"/>
    <x v="0"/>
    <n v="120"/>
    <n v="162"/>
    <n v="720"/>
    <n v="972"/>
    <x v="10"/>
    <x v="0"/>
    <x v="0"/>
  </r>
  <r>
    <x v="11"/>
    <s v="P0034"/>
    <n v="6"/>
    <x v="2"/>
    <x v="1"/>
    <n v="0"/>
    <x v="13"/>
    <x v="4"/>
    <x v="2"/>
    <n v="55"/>
    <n v="58.3"/>
    <n v="330"/>
    <n v="349.79999999999995"/>
    <x v="11"/>
    <x v="0"/>
    <x v="0"/>
  </r>
  <r>
    <x v="11"/>
    <s v="P0035"/>
    <n v="7"/>
    <x v="2"/>
    <x v="0"/>
    <n v="0"/>
    <x v="4"/>
    <x v="4"/>
    <x v="3"/>
    <n v="5"/>
    <n v="6.7"/>
    <n v="35"/>
    <n v="46.9"/>
    <x v="11"/>
    <x v="0"/>
    <x v="0"/>
  </r>
  <r>
    <x v="11"/>
    <s v="P0031"/>
    <n v="14"/>
    <x v="2"/>
    <x v="0"/>
    <n v="0"/>
    <x v="5"/>
    <x v="4"/>
    <x v="1"/>
    <n v="93"/>
    <n v="104.16"/>
    <n v="1302"/>
    <n v="1458.24"/>
    <x v="11"/>
    <x v="0"/>
    <x v="0"/>
  </r>
  <r>
    <x v="12"/>
    <s v="P0044"/>
    <n v="9"/>
    <x v="0"/>
    <x v="1"/>
    <n v="0"/>
    <x v="11"/>
    <x v="1"/>
    <x v="1"/>
    <n v="76"/>
    <n v="82.08"/>
    <n v="684"/>
    <n v="738.72"/>
    <x v="12"/>
    <x v="0"/>
    <x v="0"/>
  </r>
  <r>
    <x v="12"/>
    <s v="P0006"/>
    <n v="7"/>
    <x v="1"/>
    <x v="1"/>
    <n v="0"/>
    <x v="15"/>
    <x v="3"/>
    <x v="1"/>
    <n v="75"/>
    <n v="85.5"/>
    <n v="525"/>
    <n v="598.5"/>
    <x v="12"/>
    <x v="0"/>
    <x v="0"/>
  </r>
  <r>
    <x v="12"/>
    <s v="P0001"/>
    <n v="7"/>
    <x v="1"/>
    <x v="0"/>
    <n v="0"/>
    <x v="16"/>
    <x v="3"/>
    <x v="1"/>
    <n v="98"/>
    <n v="103.88"/>
    <n v="686"/>
    <n v="727.16"/>
    <x v="12"/>
    <x v="0"/>
    <x v="0"/>
  </r>
  <r>
    <x v="13"/>
    <s v="P0040"/>
    <n v="7"/>
    <x v="0"/>
    <x v="0"/>
    <n v="0"/>
    <x v="17"/>
    <x v="1"/>
    <x v="1"/>
    <n v="90"/>
    <n v="115.2"/>
    <n v="630"/>
    <n v="806.4"/>
    <x v="13"/>
    <x v="0"/>
    <x v="0"/>
  </r>
  <r>
    <x v="13"/>
    <s v="P0032"/>
    <n v="3"/>
    <x v="0"/>
    <x v="0"/>
    <n v="0"/>
    <x v="18"/>
    <x v="4"/>
    <x v="1"/>
    <n v="89"/>
    <n v="117.48"/>
    <n v="267"/>
    <n v="352.44"/>
    <x v="13"/>
    <x v="0"/>
    <x v="0"/>
  </r>
  <r>
    <x v="14"/>
    <s v="P0004"/>
    <n v="10"/>
    <x v="1"/>
    <x v="1"/>
    <n v="0"/>
    <x v="3"/>
    <x v="3"/>
    <x v="2"/>
    <n v="44"/>
    <n v="48.84"/>
    <n v="440"/>
    <n v="488.40000000000003"/>
    <x v="14"/>
    <x v="0"/>
    <x v="0"/>
  </r>
  <r>
    <x v="14"/>
    <s v="P0029"/>
    <n v="2"/>
    <x v="2"/>
    <x v="1"/>
    <n v="0"/>
    <x v="19"/>
    <x v="4"/>
    <x v="2"/>
    <n v="47"/>
    <n v="53.11"/>
    <n v="94"/>
    <n v="106.22"/>
    <x v="14"/>
    <x v="0"/>
    <x v="0"/>
  </r>
  <r>
    <x v="15"/>
    <s v="P0010"/>
    <n v="7"/>
    <x v="1"/>
    <x v="0"/>
    <n v="0"/>
    <x v="20"/>
    <x v="2"/>
    <x v="0"/>
    <n v="148"/>
    <n v="164.28"/>
    <n v="1036"/>
    <n v="1149.96"/>
    <x v="1"/>
    <x v="1"/>
    <x v="0"/>
  </r>
  <r>
    <x v="16"/>
    <s v="P0016"/>
    <n v="13"/>
    <x v="2"/>
    <x v="0"/>
    <n v="0"/>
    <x v="21"/>
    <x v="2"/>
    <x v="3"/>
    <n v="13"/>
    <n v="16.64"/>
    <n v="169"/>
    <n v="216.32"/>
    <x v="2"/>
    <x v="1"/>
    <x v="0"/>
  </r>
  <r>
    <x v="16"/>
    <s v="P0022"/>
    <n v="2"/>
    <x v="0"/>
    <x v="1"/>
    <n v="0"/>
    <x v="22"/>
    <x v="0"/>
    <x v="0"/>
    <n v="121"/>
    <n v="141.57"/>
    <n v="242"/>
    <n v="283.14"/>
    <x v="2"/>
    <x v="1"/>
    <x v="0"/>
  </r>
  <r>
    <x v="17"/>
    <s v="P0037"/>
    <n v="4"/>
    <x v="1"/>
    <x v="0"/>
    <n v="0"/>
    <x v="8"/>
    <x v="1"/>
    <x v="1"/>
    <n v="67"/>
    <n v="85.76"/>
    <n v="268"/>
    <n v="343.04"/>
    <x v="3"/>
    <x v="1"/>
    <x v="0"/>
  </r>
  <r>
    <x v="18"/>
    <s v="P0043"/>
    <n v="7"/>
    <x v="1"/>
    <x v="1"/>
    <n v="0"/>
    <x v="23"/>
    <x v="1"/>
    <x v="1"/>
    <n v="67"/>
    <n v="83.08"/>
    <n v="469"/>
    <n v="581.55999999999995"/>
    <x v="15"/>
    <x v="1"/>
    <x v="0"/>
  </r>
  <r>
    <x v="18"/>
    <s v="P0005"/>
    <n v="1"/>
    <x v="2"/>
    <x v="1"/>
    <n v="0"/>
    <x v="24"/>
    <x v="3"/>
    <x v="0"/>
    <n v="133"/>
    <n v="155.61000000000001"/>
    <n v="133"/>
    <n v="155.61000000000001"/>
    <x v="15"/>
    <x v="1"/>
    <x v="0"/>
  </r>
  <r>
    <x v="18"/>
    <s v="P0043"/>
    <n v="9"/>
    <x v="2"/>
    <x v="1"/>
    <n v="0"/>
    <x v="23"/>
    <x v="1"/>
    <x v="1"/>
    <n v="67"/>
    <n v="83.08"/>
    <n v="603"/>
    <n v="747.72"/>
    <x v="15"/>
    <x v="1"/>
    <x v="0"/>
  </r>
  <r>
    <x v="19"/>
    <s v="P0035"/>
    <n v="1"/>
    <x v="2"/>
    <x v="1"/>
    <n v="0"/>
    <x v="4"/>
    <x v="4"/>
    <x v="3"/>
    <n v="5"/>
    <n v="6.7"/>
    <n v="5"/>
    <n v="6.7"/>
    <x v="16"/>
    <x v="1"/>
    <x v="0"/>
  </r>
  <r>
    <x v="20"/>
    <s v="P0034"/>
    <n v="14"/>
    <x v="2"/>
    <x v="0"/>
    <n v="0"/>
    <x v="13"/>
    <x v="4"/>
    <x v="2"/>
    <n v="55"/>
    <n v="58.3"/>
    <n v="770"/>
    <n v="816.19999999999993"/>
    <x v="4"/>
    <x v="1"/>
    <x v="0"/>
  </r>
  <r>
    <x v="21"/>
    <s v="P0008"/>
    <n v="7"/>
    <x v="2"/>
    <x v="1"/>
    <n v="0"/>
    <x v="25"/>
    <x v="3"/>
    <x v="1"/>
    <n v="83"/>
    <n v="94.62"/>
    <n v="581"/>
    <n v="662.34"/>
    <x v="6"/>
    <x v="1"/>
    <x v="0"/>
  </r>
  <r>
    <x v="21"/>
    <s v="P0023"/>
    <n v="9"/>
    <x v="1"/>
    <x v="1"/>
    <n v="0"/>
    <x v="12"/>
    <x v="0"/>
    <x v="0"/>
    <n v="141"/>
    <n v="149.46"/>
    <n v="1269"/>
    <n v="1345.14"/>
    <x v="6"/>
    <x v="1"/>
    <x v="0"/>
  </r>
  <r>
    <x v="22"/>
    <s v="P0027"/>
    <n v="4"/>
    <x v="2"/>
    <x v="0"/>
    <n v="0"/>
    <x v="26"/>
    <x v="4"/>
    <x v="2"/>
    <n v="48"/>
    <n v="57.120000000000005"/>
    <n v="192"/>
    <n v="228.48000000000002"/>
    <x v="17"/>
    <x v="1"/>
    <x v="0"/>
  </r>
  <r>
    <x v="23"/>
    <s v="P0015"/>
    <n v="6"/>
    <x v="1"/>
    <x v="1"/>
    <n v="0"/>
    <x v="27"/>
    <x v="2"/>
    <x v="3"/>
    <n v="12"/>
    <n v="15.719999999999999"/>
    <n v="72"/>
    <n v="94.32"/>
    <x v="7"/>
    <x v="1"/>
    <x v="0"/>
  </r>
  <r>
    <x v="24"/>
    <s v="P0030"/>
    <n v="11"/>
    <x v="1"/>
    <x v="1"/>
    <n v="0"/>
    <x v="28"/>
    <x v="4"/>
    <x v="0"/>
    <n v="148"/>
    <n v="201.28"/>
    <n v="1628"/>
    <n v="2214.08"/>
    <x v="9"/>
    <x v="1"/>
    <x v="0"/>
  </r>
  <r>
    <x v="25"/>
    <s v="P0013"/>
    <n v="5"/>
    <x v="1"/>
    <x v="1"/>
    <n v="0"/>
    <x v="2"/>
    <x v="2"/>
    <x v="1"/>
    <n v="112"/>
    <n v="122.08"/>
    <n v="560"/>
    <n v="610.4"/>
    <x v="18"/>
    <x v="1"/>
    <x v="0"/>
  </r>
  <r>
    <x v="26"/>
    <s v="P0025"/>
    <n v="3"/>
    <x v="2"/>
    <x v="1"/>
    <n v="0"/>
    <x v="7"/>
    <x v="0"/>
    <x v="3"/>
    <n v="7"/>
    <n v="8.33"/>
    <n v="21"/>
    <n v="24.990000000000002"/>
    <x v="19"/>
    <x v="1"/>
    <x v="0"/>
  </r>
  <r>
    <x v="26"/>
    <s v="P0005"/>
    <n v="2"/>
    <x v="2"/>
    <x v="0"/>
    <n v="0"/>
    <x v="24"/>
    <x v="3"/>
    <x v="0"/>
    <n v="133"/>
    <n v="155.61000000000001"/>
    <n v="266"/>
    <n v="311.22000000000003"/>
    <x v="19"/>
    <x v="1"/>
    <x v="0"/>
  </r>
  <r>
    <x v="27"/>
    <s v="P0002"/>
    <n v="4"/>
    <x v="0"/>
    <x v="0"/>
    <n v="0"/>
    <x v="29"/>
    <x v="3"/>
    <x v="1"/>
    <n v="105"/>
    <n v="142.80000000000001"/>
    <n v="420"/>
    <n v="571.20000000000005"/>
    <x v="11"/>
    <x v="1"/>
    <x v="0"/>
  </r>
  <r>
    <x v="27"/>
    <s v="P0032"/>
    <n v="11"/>
    <x v="1"/>
    <x v="1"/>
    <n v="0"/>
    <x v="18"/>
    <x v="4"/>
    <x v="1"/>
    <n v="89"/>
    <n v="117.48"/>
    <n v="979"/>
    <n v="1292.28"/>
    <x v="11"/>
    <x v="1"/>
    <x v="0"/>
  </r>
  <r>
    <x v="27"/>
    <s v="P0030"/>
    <n v="2"/>
    <x v="2"/>
    <x v="0"/>
    <n v="0"/>
    <x v="28"/>
    <x v="4"/>
    <x v="0"/>
    <n v="148"/>
    <n v="201.28"/>
    <n v="296"/>
    <n v="402.56"/>
    <x v="11"/>
    <x v="1"/>
    <x v="0"/>
  </r>
  <r>
    <x v="28"/>
    <s v="P0018"/>
    <n v="11"/>
    <x v="0"/>
    <x v="0"/>
    <n v="0"/>
    <x v="30"/>
    <x v="2"/>
    <x v="3"/>
    <n v="37"/>
    <n v="49.21"/>
    <n v="407"/>
    <n v="541.31000000000006"/>
    <x v="13"/>
    <x v="1"/>
    <x v="0"/>
  </r>
  <r>
    <x v="29"/>
    <s v="P0011"/>
    <n v="1"/>
    <x v="2"/>
    <x v="0"/>
    <n v="0"/>
    <x v="31"/>
    <x v="2"/>
    <x v="2"/>
    <n v="44"/>
    <n v="48.4"/>
    <n v="44"/>
    <n v="48.4"/>
    <x v="2"/>
    <x v="2"/>
    <x v="0"/>
  </r>
  <r>
    <x v="30"/>
    <s v="P0021"/>
    <n v="9"/>
    <x v="2"/>
    <x v="1"/>
    <n v="0"/>
    <x v="32"/>
    <x v="0"/>
    <x v="0"/>
    <n v="126"/>
    <n v="162.54"/>
    <n v="1134"/>
    <n v="1462.86"/>
    <x v="20"/>
    <x v="2"/>
    <x v="0"/>
  </r>
  <r>
    <x v="31"/>
    <s v="P0027"/>
    <n v="6"/>
    <x v="1"/>
    <x v="1"/>
    <n v="0"/>
    <x v="26"/>
    <x v="4"/>
    <x v="2"/>
    <n v="48"/>
    <n v="57.120000000000005"/>
    <n v="288"/>
    <n v="342.72"/>
    <x v="21"/>
    <x v="2"/>
    <x v="0"/>
  </r>
  <r>
    <x v="31"/>
    <s v="P0044"/>
    <n v="9"/>
    <x v="1"/>
    <x v="0"/>
    <n v="0"/>
    <x v="11"/>
    <x v="1"/>
    <x v="1"/>
    <n v="76"/>
    <n v="82.08"/>
    <n v="684"/>
    <n v="738.72"/>
    <x v="21"/>
    <x v="2"/>
    <x v="0"/>
  </r>
  <r>
    <x v="32"/>
    <s v="P0029"/>
    <n v="6"/>
    <x v="0"/>
    <x v="0"/>
    <n v="0"/>
    <x v="19"/>
    <x v="4"/>
    <x v="2"/>
    <n v="47"/>
    <n v="53.11"/>
    <n v="282"/>
    <n v="318.65999999999997"/>
    <x v="4"/>
    <x v="2"/>
    <x v="0"/>
  </r>
  <r>
    <x v="33"/>
    <s v="P0025"/>
    <n v="11"/>
    <x v="2"/>
    <x v="1"/>
    <n v="0"/>
    <x v="7"/>
    <x v="0"/>
    <x v="3"/>
    <n v="7"/>
    <n v="8.33"/>
    <n v="77"/>
    <n v="91.63"/>
    <x v="5"/>
    <x v="2"/>
    <x v="0"/>
  </r>
  <r>
    <x v="34"/>
    <s v="P0028"/>
    <n v="10"/>
    <x v="0"/>
    <x v="1"/>
    <n v="0"/>
    <x v="33"/>
    <x v="4"/>
    <x v="3"/>
    <n v="37"/>
    <n v="41.81"/>
    <n v="370"/>
    <n v="418.1"/>
    <x v="22"/>
    <x v="2"/>
    <x v="0"/>
  </r>
  <r>
    <x v="35"/>
    <s v="P0039"/>
    <n v="11"/>
    <x v="1"/>
    <x v="1"/>
    <n v="0"/>
    <x v="34"/>
    <x v="1"/>
    <x v="3"/>
    <n v="37"/>
    <n v="42.55"/>
    <n v="407"/>
    <n v="468.04999999999995"/>
    <x v="17"/>
    <x v="2"/>
    <x v="0"/>
  </r>
  <r>
    <x v="36"/>
    <s v="P0012"/>
    <n v="14"/>
    <x v="2"/>
    <x v="1"/>
    <n v="0"/>
    <x v="35"/>
    <x v="2"/>
    <x v="1"/>
    <n v="73"/>
    <n v="94.17"/>
    <n v="1022"/>
    <n v="1318.38"/>
    <x v="23"/>
    <x v="2"/>
    <x v="0"/>
  </r>
  <r>
    <x v="37"/>
    <s v="P0042"/>
    <n v="8"/>
    <x v="0"/>
    <x v="1"/>
    <n v="0"/>
    <x v="10"/>
    <x v="1"/>
    <x v="0"/>
    <n v="120"/>
    <n v="162"/>
    <n v="960"/>
    <n v="1296"/>
    <x v="7"/>
    <x v="2"/>
    <x v="0"/>
  </r>
  <r>
    <x v="38"/>
    <s v="P0028"/>
    <n v="9"/>
    <x v="1"/>
    <x v="1"/>
    <n v="0"/>
    <x v="33"/>
    <x v="4"/>
    <x v="3"/>
    <n v="37"/>
    <n v="41.81"/>
    <n v="333"/>
    <n v="376.29"/>
    <x v="8"/>
    <x v="2"/>
    <x v="0"/>
  </r>
  <r>
    <x v="39"/>
    <s v="P0020"/>
    <n v="13"/>
    <x v="1"/>
    <x v="0"/>
    <n v="0"/>
    <x v="14"/>
    <x v="0"/>
    <x v="2"/>
    <n v="61"/>
    <n v="76.25"/>
    <n v="793"/>
    <n v="991.25"/>
    <x v="10"/>
    <x v="2"/>
    <x v="0"/>
  </r>
  <r>
    <x v="39"/>
    <s v="P0039"/>
    <n v="7"/>
    <x v="2"/>
    <x v="0"/>
    <n v="0"/>
    <x v="34"/>
    <x v="1"/>
    <x v="3"/>
    <n v="37"/>
    <n v="42.55"/>
    <n v="259"/>
    <n v="297.84999999999997"/>
    <x v="10"/>
    <x v="2"/>
    <x v="0"/>
  </r>
  <r>
    <x v="40"/>
    <s v="P0002"/>
    <n v="8"/>
    <x v="1"/>
    <x v="0"/>
    <n v="0"/>
    <x v="29"/>
    <x v="3"/>
    <x v="1"/>
    <n v="105"/>
    <n v="142.80000000000001"/>
    <n v="840"/>
    <n v="1142.4000000000001"/>
    <x v="18"/>
    <x v="2"/>
    <x v="0"/>
  </r>
  <r>
    <x v="40"/>
    <s v="P0012"/>
    <n v="4"/>
    <x v="1"/>
    <x v="0"/>
    <n v="0"/>
    <x v="35"/>
    <x v="2"/>
    <x v="1"/>
    <n v="73"/>
    <n v="94.17"/>
    <n v="292"/>
    <n v="376.68"/>
    <x v="18"/>
    <x v="2"/>
    <x v="0"/>
  </r>
  <r>
    <x v="41"/>
    <s v="P0024"/>
    <n v="14"/>
    <x v="1"/>
    <x v="1"/>
    <n v="0"/>
    <x v="0"/>
    <x v="0"/>
    <x v="0"/>
    <n v="144"/>
    <n v="156.96"/>
    <n v="2016"/>
    <n v="2197.44"/>
    <x v="11"/>
    <x v="2"/>
    <x v="0"/>
  </r>
  <r>
    <x v="41"/>
    <s v="P0006"/>
    <n v="4"/>
    <x v="2"/>
    <x v="1"/>
    <n v="0"/>
    <x v="15"/>
    <x v="3"/>
    <x v="1"/>
    <n v="75"/>
    <n v="85.5"/>
    <n v="300"/>
    <n v="342"/>
    <x v="11"/>
    <x v="2"/>
    <x v="0"/>
  </r>
  <r>
    <x v="41"/>
    <s v="P0029"/>
    <n v="8"/>
    <x v="2"/>
    <x v="1"/>
    <n v="0"/>
    <x v="19"/>
    <x v="4"/>
    <x v="2"/>
    <n v="47"/>
    <n v="53.11"/>
    <n v="376"/>
    <n v="424.88"/>
    <x v="11"/>
    <x v="2"/>
    <x v="0"/>
  </r>
  <r>
    <x v="41"/>
    <s v="P0038"/>
    <n v="2"/>
    <x v="2"/>
    <x v="0"/>
    <n v="0"/>
    <x v="1"/>
    <x v="1"/>
    <x v="1"/>
    <n v="72"/>
    <n v="79.92"/>
    <n v="144"/>
    <n v="159.84"/>
    <x v="11"/>
    <x v="2"/>
    <x v="0"/>
  </r>
  <r>
    <x v="42"/>
    <s v="P0001"/>
    <n v="4"/>
    <x v="2"/>
    <x v="1"/>
    <n v="0"/>
    <x v="16"/>
    <x v="3"/>
    <x v="1"/>
    <n v="98"/>
    <n v="103.88"/>
    <n v="392"/>
    <n v="415.52"/>
    <x v="12"/>
    <x v="2"/>
    <x v="0"/>
  </r>
  <r>
    <x v="42"/>
    <s v="P0042"/>
    <n v="1"/>
    <x v="2"/>
    <x v="1"/>
    <n v="0"/>
    <x v="10"/>
    <x v="1"/>
    <x v="0"/>
    <n v="120"/>
    <n v="162"/>
    <n v="120"/>
    <n v="162"/>
    <x v="12"/>
    <x v="2"/>
    <x v="0"/>
  </r>
  <r>
    <x v="42"/>
    <s v="P0010"/>
    <n v="9"/>
    <x v="2"/>
    <x v="0"/>
    <n v="0"/>
    <x v="20"/>
    <x v="2"/>
    <x v="0"/>
    <n v="148"/>
    <n v="164.28"/>
    <n v="1332"/>
    <n v="1478.52"/>
    <x v="12"/>
    <x v="2"/>
    <x v="0"/>
  </r>
  <r>
    <x v="43"/>
    <s v="P0030"/>
    <n v="3"/>
    <x v="2"/>
    <x v="0"/>
    <n v="0"/>
    <x v="28"/>
    <x v="4"/>
    <x v="0"/>
    <n v="148"/>
    <n v="201.28"/>
    <n v="444"/>
    <n v="603.84"/>
    <x v="13"/>
    <x v="2"/>
    <x v="0"/>
  </r>
  <r>
    <x v="44"/>
    <s v="P0007"/>
    <n v="8"/>
    <x v="1"/>
    <x v="1"/>
    <n v="0"/>
    <x v="36"/>
    <x v="3"/>
    <x v="2"/>
    <n v="43"/>
    <n v="47.730000000000004"/>
    <n v="344"/>
    <n v="381.84000000000003"/>
    <x v="14"/>
    <x v="2"/>
    <x v="0"/>
  </r>
  <r>
    <x v="45"/>
    <s v="P0038"/>
    <n v="1"/>
    <x v="1"/>
    <x v="1"/>
    <n v="0"/>
    <x v="1"/>
    <x v="1"/>
    <x v="1"/>
    <n v="72"/>
    <n v="79.92"/>
    <n v="72"/>
    <n v="79.92"/>
    <x v="24"/>
    <x v="2"/>
    <x v="0"/>
  </r>
  <r>
    <x v="46"/>
    <s v="P0042"/>
    <n v="3"/>
    <x v="2"/>
    <x v="1"/>
    <n v="0"/>
    <x v="10"/>
    <x v="1"/>
    <x v="0"/>
    <n v="120"/>
    <n v="162"/>
    <n v="360"/>
    <n v="486"/>
    <x v="25"/>
    <x v="2"/>
    <x v="0"/>
  </r>
  <r>
    <x v="47"/>
    <s v="P0040"/>
    <n v="4"/>
    <x v="2"/>
    <x v="1"/>
    <n v="0"/>
    <x v="17"/>
    <x v="1"/>
    <x v="1"/>
    <n v="90"/>
    <n v="115.2"/>
    <n v="360"/>
    <n v="460.8"/>
    <x v="3"/>
    <x v="3"/>
    <x v="0"/>
  </r>
  <r>
    <x v="47"/>
    <s v="P0009"/>
    <n v="9"/>
    <x v="1"/>
    <x v="1"/>
    <n v="0"/>
    <x v="37"/>
    <x v="3"/>
    <x v="3"/>
    <n v="6"/>
    <n v="7.8599999999999994"/>
    <n v="54"/>
    <n v="70.739999999999995"/>
    <x v="3"/>
    <x v="3"/>
    <x v="0"/>
  </r>
  <r>
    <x v="48"/>
    <s v="P0031"/>
    <n v="15"/>
    <x v="1"/>
    <x v="0"/>
    <n v="0"/>
    <x v="5"/>
    <x v="4"/>
    <x v="1"/>
    <n v="93"/>
    <n v="104.16"/>
    <n v="1395"/>
    <n v="1562.3999999999999"/>
    <x v="15"/>
    <x v="3"/>
    <x v="0"/>
  </r>
  <r>
    <x v="49"/>
    <s v="P0005"/>
    <n v="3"/>
    <x v="1"/>
    <x v="0"/>
    <n v="0"/>
    <x v="24"/>
    <x v="3"/>
    <x v="0"/>
    <n v="133"/>
    <n v="155.61000000000001"/>
    <n v="399"/>
    <n v="466.83000000000004"/>
    <x v="4"/>
    <x v="3"/>
    <x v="0"/>
  </r>
  <r>
    <x v="50"/>
    <s v="P0022"/>
    <n v="14"/>
    <x v="2"/>
    <x v="0"/>
    <n v="0"/>
    <x v="22"/>
    <x v="0"/>
    <x v="0"/>
    <n v="121"/>
    <n v="141.57"/>
    <n v="1694"/>
    <n v="1981.98"/>
    <x v="26"/>
    <x v="3"/>
    <x v="0"/>
  </r>
  <r>
    <x v="51"/>
    <s v="P0037"/>
    <n v="3"/>
    <x v="2"/>
    <x v="1"/>
    <n v="0"/>
    <x v="8"/>
    <x v="1"/>
    <x v="1"/>
    <n v="67"/>
    <n v="85.76"/>
    <n v="201"/>
    <n v="257.28000000000003"/>
    <x v="6"/>
    <x v="3"/>
    <x v="0"/>
  </r>
  <r>
    <x v="51"/>
    <s v="P0029"/>
    <n v="4"/>
    <x v="2"/>
    <x v="0"/>
    <n v="0"/>
    <x v="19"/>
    <x v="4"/>
    <x v="2"/>
    <n v="47"/>
    <n v="53.11"/>
    <n v="188"/>
    <n v="212.44"/>
    <x v="6"/>
    <x v="3"/>
    <x v="0"/>
  </r>
  <r>
    <x v="51"/>
    <s v="P0027"/>
    <n v="9"/>
    <x v="2"/>
    <x v="0"/>
    <n v="0"/>
    <x v="26"/>
    <x v="4"/>
    <x v="2"/>
    <n v="48"/>
    <n v="57.120000000000005"/>
    <n v="432"/>
    <n v="514.08000000000004"/>
    <x v="6"/>
    <x v="3"/>
    <x v="0"/>
  </r>
  <r>
    <x v="51"/>
    <s v="P0033"/>
    <n v="13"/>
    <x v="2"/>
    <x v="1"/>
    <n v="0"/>
    <x v="38"/>
    <x v="4"/>
    <x v="1"/>
    <n v="95"/>
    <n v="119.7"/>
    <n v="1235"/>
    <n v="1556.1000000000001"/>
    <x v="6"/>
    <x v="3"/>
    <x v="0"/>
  </r>
  <r>
    <x v="52"/>
    <s v="P0017"/>
    <n v="3"/>
    <x v="2"/>
    <x v="0"/>
    <n v="0"/>
    <x v="39"/>
    <x v="2"/>
    <x v="0"/>
    <n v="134"/>
    <n v="156.78"/>
    <n v="402"/>
    <n v="470.34000000000003"/>
    <x v="17"/>
    <x v="3"/>
    <x v="0"/>
  </r>
  <r>
    <x v="53"/>
    <s v="P0018"/>
    <n v="15"/>
    <x v="2"/>
    <x v="1"/>
    <n v="0"/>
    <x v="30"/>
    <x v="2"/>
    <x v="3"/>
    <n v="37"/>
    <n v="49.21"/>
    <n v="555"/>
    <n v="738.15"/>
    <x v="23"/>
    <x v="3"/>
    <x v="0"/>
  </r>
  <r>
    <x v="54"/>
    <s v="P0038"/>
    <n v="9"/>
    <x v="0"/>
    <x v="0"/>
    <n v="0"/>
    <x v="1"/>
    <x v="1"/>
    <x v="1"/>
    <n v="72"/>
    <n v="79.92"/>
    <n v="648"/>
    <n v="719.28"/>
    <x v="7"/>
    <x v="3"/>
    <x v="0"/>
  </r>
  <r>
    <x v="54"/>
    <s v="P0019"/>
    <n v="13"/>
    <x v="2"/>
    <x v="1"/>
    <n v="0"/>
    <x v="40"/>
    <x v="2"/>
    <x v="0"/>
    <n v="150"/>
    <n v="210"/>
    <n v="1950"/>
    <n v="2730"/>
    <x v="7"/>
    <x v="3"/>
    <x v="0"/>
  </r>
  <r>
    <x v="55"/>
    <s v="P0042"/>
    <n v="6"/>
    <x v="2"/>
    <x v="0"/>
    <n v="0"/>
    <x v="10"/>
    <x v="1"/>
    <x v="0"/>
    <n v="120"/>
    <n v="162"/>
    <n v="720"/>
    <n v="972"/>
    <x v="19"/>
    <x v="3"/>
    <x v="0"/>
  </r>
  <r>
    <x v="55"/>
    <s v="P0028"/>
    <n v="10"/>
    <x v="2"/>
    <x v="0"/>
    <n v="0"/>
    <x v="33"/>
    <x v="4"/>
    <x v="3"/>
    <n v="37"/>
    <n v="41.81"/>
    <n v="370"/>
    <n v="418.1"/>
    <x v="19"/>
    <x v="3"/>
    <x v="0"/>
  </r>
  <r>
    <x v="56"/>
    <s v="P0030"/>
    <n v="2"/>
    <x v="1"/>
    <x v="0"/>
    <n v="0"/>
    <x v="28"/>
    <x v="4"/>
    <x v="0"/>
    <n v="148"/>
    <n v="201.28"/>
    <n v="296"/>
    <n v="402.56"/>
    <x v="27"/>
    <x v="3"/>
    <x v="0"/>
  </r>
  <r>
    <x v="57"/>
    <s v="P0037"/>
    <n v="3"/>
    <x v="2"/>
    <x v="0"/>
    <n v="0"/>
    <x v="8"/>
    <x v="1"/>
    <x v="1"/>
    <n v="67"/>
    <n v="85.76"/>
    <n v="201"/>
    <n v="257.28000000000003"/>
    <x v="12"/>
    <x v="3"/>
    <x v="0"/>
  </r>
  <r>
    <x v="58"/>
    <s v="P0030"/>
    <n v="7"/>
    <x v="2"/>
    <x v="0"/>
    <n v="0"/>
    <x v="28"/>
    <x v="4"/>
    <x v="0"/>
    <n v="148"/>
    <n v="201.28"/>
    <n v="1036"/>
    <n v="1408.96"/>
    <x v="28"/>
    <x v="3"/>
    <x v="0"/>
  </r>
  <r>
    <x v="59"/>
    <s v="P0029"/>
    <n v="1"/>
    <x v="2"/>
    <x v="0"/>
    <n v="0"/>
    <x v="19"/>
    <x v="4"/>
    <x v="2"/>
    <n v="47"/>
    <n v="53.11"/>
    <n v="47"/>
    <n v="53.11"/>
    <x v="24"/>
    <x v="3"/>
    <x v="0"/>
  </r>
  <r>
    <x v="60"/>
    <s v="P0018"/>
    <n v="3"/>
    <x v="1"/>
    <x v="1"/>
    <n v="0"/>
    <x v="30"/>
    <x v="2"/>
    <x v="3"/>
    <n v="37"/>
    <n v="49.21"/>
    <n v="111"/>
    <n v="147.63"/>
    <x v="0"/>
    <x v="4"/>
    <x v="0"/>
  </r>
  <r>
    <x v="60"/>
    <s v="P0042"/>
    <n v="1"/>
    <x v="1"/>
    <x v="1"/>
    <n v="0"/>
    <x v="10"/>
    <x v="1"/>
    <x v="0"/>
    <n v="120"/>
    <n v="162"/>
    <n v="120"/>
    <n v="162"/>
    <x v="0"/>
    <x v="4"/>
    <x v="0"/>
  </r>
  <r>
    <x v="61"/>
    <s v="P0034"/>
    <n v="3"/>
    <x v="1"/>
    <x v="0"/>
    <n v="0"/>
    <x v="13"/>
    <x v="4"/>
    <x v="2"/>
    <n v="55"/>
    <n v="58.3"/>
    <n v="165"/>
    <n v="174.89999999999998"/>
    <x v="2"/>
    <x v="4"/>
    <x v="0"/>
  </r>
  <r>
    <x v="62"/>
    <s v="P0015"/>
    <n v="13"/>
    <x v="1"/>
    <x v="0"/>
    <n v="0"/>
    <x v="27"/>
    <x v="2"/>
    <x v="3"/>
    <n v="12"/>
    <n v="15.719999999999999"/>
    <n v="156"/>
    <n v="204.35999999999999"/>
    <x v="3"/>
    <x v="4"/>
    <x v="0"/>
  </r>
  <r>
    <x v="62"/>
    <s v="P0014"/>
    <n v="4"/>
    <x v="2"/>
    <x v="1"/>
    <n v="0"/>
    <x v="9"/>
    <x v="2"/>
    <x v="1"/>
    <n v="112"/>
    <n v="146.72"/>
    <n v="448"/>
    <n v="586.88"/>
    <x v="3"/>
    <x v="4"/>
    <x v="0"/>
  </r>
  <r>
    <x v="63"/>
    <s v="P0009"/>
    <n v="13"/>
    <x v="2"/>
    <x v="1"/>
    <n v="0"/>
    <x v="37"/>
    <x v="3"/>
    <x v="3"/>
    <n v="6"/>
    <n v="7.8599999999999994"/>
    <n v="78"/>
    <n v="102.17999999999999"/>
    <x v="15"/>
    <x v="4"/>
    <x v="0"/>
  </r>
  <r>
    <x v="64"/>
    <s v="P0008"/>
    <n v="15"/>
    <x v="2"/>
    <x v="0"/>
    <n v="0"/>
    <x v="25"/>
    <x v="3"/>
    <x v="1"/>
    <n v="83"/>
    <n v="94.62"/>
    <n v="1245"/>
    <n v="1419.3000000000002"/>
    <x v="16"/>
    <x v="4"/>
    <x v="0"/>
  </r>
  <r>
    <x v="64"/>
    <s v="P0009"/>
    <n v="6"/>
    <x v="1"/>
    <x v="0"/>
    <n v="0"/>
    <x v="37"/>
    <x v="3"/>
    <x v="3"/>
    <n v="6"/>
    <n v="7.8599999999999994"/>
    <n v="36"/>
    <n v="47.16"/>
    <x v="16"/>
    <x v="4"/>
    <x v="0"/>
  </r>
  <r>
    <x v="65"/>
    <s v="P0018"/>
    <n v="1"/>
    <x v="2"/>
    <x v="1"/>
    <n v="0"/>
    <x v="30"/>
    <x v="2"/>
    <x v="3"/>
    <n v="37"/>
    <n v="49.21"/>
    <n v="37"/>
    <n v="49.21"/>
    <x v="20"/>
    <x v="4"/>
    <x v="0"/>
  </r>
  <r>
    <x v="66"/>
    <s v="P0016"/>
    <n v="6"/>
    <x v="1"/>
    <x v="0"/>
    <n v="0"/>
    <x v="21"/>
    <x v="2"/>
    <x v="3"/>
    <n v="13"/>
    <n v="16.64"/>
    <n v="78"/>
    <n v="99.84"/>
    <x v="4"/>
    <x v="4"/>
    <x v="0"/>
  </r>
  <r>
    <x v="66"/>
    <s v="P0028"/>
    <n v="8"/>
    <x v="2"/>
    <x v="1"/>
    <n v="0"/>
    <x v="33"/>
    <x v="4"/>
    <x v="3"/>
    <n v="37"/>
    <n v="41.81"/>
    <n v="296"/>
    <n v="334.48"/>
    <x v="4"/>
    <x v="4"/>
    <x v="0"/>
  </r>
  <r>
    <x v="67"/>
    <s v="P0016"/>
    <n v="3"/>
    <x v="2"/>
    <x v="0"/>
    <n v="0"/>
    <x v="21"/>
    <x v="2"/>
    <x v="3"/>
    <n v="13"/>
    <n v="16.64"/>
    <n v="39"/>
    <n v="49.92"/>
    <x v="6"/>
    <x v="4"/>
    <x v="0"/>
  </r>
  <r>
    <x v="67"/>
    <s v="P0035"/>
    <n v="15"/>
    <x v="2"/>
    <x v="0"/>
    <n v="0"/>
    <x v="4"/>
    <x v="4"/>
    <x v="3"/>
    <n v="5"/>
    <n v="6.7"/>
    <n v="75"/>
    <n v="100.5"/>
    <x v="6"/>
    <x v="4"/>
    <x v="0"/>
  </r>
  <r>
    <x v="68"/>
    <s v="P0029"/>
    <n v="4"/>
    <x v="2"/>
    <x v="0"/>
    <n v="0"/>
    <x v="19"/>
    <x v="4"/>
    <x v="2"/>
    <n v="47"/>
    <n v="53.11"/>
    <n v="188"/>
    <n v="212.44"/>
    <x v="22"/>
    <x v="4"/>
    <x v="0"/>
  </r>
  <r>
    <x v="69"/>
    <s v="P0042"/>
    <n v="2"/>
    <x v="1"/>
    <x v="1"/>
    <n v="0"/>
    <x v="10"/>
    <x v="1"/>
    <x v="0"/>
    <n v="120"/>
    <n v="162"/>
    <n v="240"/>
    <n v="324"/>
    <x v="9"/>
    <x v="4"/>
    <x v="0"/>
  </r>
  <r>
    <x v="70"/>
    <s v="P0040"/>
    <n v="11"/>
    <x v="2"/>
    <x v="0"/>
    <n v="0"/>
    <x v="17"/>
    <x v="1"/>
    <x v="1"/>
    <n v="90"/>
    <n v="115.2"/>
    <n v="990"/>
    <n v="1267.2"/>
    <x v="19"/>
    <x v="4"/>
    <x v="0"/>
  </r>
  <r>
    <x v="71"/>
    <s v="P0023"/>
    <n v="13"/>
    <x v="1"/>
    <x v="0"/>
    <n v="0"/>
    <x v="12"/>
    <x v="0"/>
    <x v="0"/>
    <n v="141"/>
    <n v="149.46"/>
    <n v="1833"/>
    <n v="1942.98"/>
    <x v="24"/>
    <x v="4"/>
    <x v="0"/>
  </r>
  <r>
    <x v="71"/>
    <s v="P0013"/>
    <n v="6"/>
    <x v="1"/>
    <x v="1"/>
    <n v="0"/>
    <x v="2"/>
    <x v="2"/>
    <x v="1"/>
    <n v="112"/>
    <n v="122.08"/>
    <n v="672"/>
    <n v="732.48"/>
    <x v="24"/>
    <x v="4"/>
    <x v="0"/>
  </r>
  <r>
    <x v="72"/>
    <s v="P0021"/>
    <n v="10"/>
    <x v="2"/>
    <x v="1"/>
    <n v="0"/>
    <x v="32"/>
    <x v="0"/>
    <x v="0"/>
    <n v="126"/>
    <n v="162.54"/>
    <n v="1260"/>
    <n v="1625.3999999999999"/>
    <x v="2"/>
    <x v="5"/>
    <x v="0"/>
  </r>
  <r>
    <x v="73"/>
    <s v="P0020"/>
    <n v="8"/>
    <x v="0"/>
    <x v="0"/>
    <n v="0"/>
    <x v="14"/>
    <x v="0"/>
    <x v="2"/>
    <n v="61"/>
    <n v="76.25"/>
    <n v="488"/>
    <n v="610"/>
    <x v="3"/>
    <x v="5"/>
    <x v="0"/>
  </r>
  <r>
    <x v="73"/>
    <s v="P0020"/>
    <n v="12"/>
    <x v="1"/>
    <x v="1"/>
    <n v="0"/>
    <x v="14"/>
    <x v="0"/>
    <x v="2"/>
    <n v="61"/>
    <n v="76.25"/>
    <n v="732"/>
    <n v="915"/>
    <x v="3"/>
    <x v="5"/>
    <x v="0"/>
  </r>
  <r>
    <x v="74"/>
    <s v="P0022"/>
    <n v="15"/>
    <x v="0"/>
    <x v="0"/>
    <n v="0"/>
    <x v="22"/>
    <x v="0"/>
    <x v="0"/>
    <n v="121"/>
    <n v="141.57"/>
    <n v="1815"/>
    <n v="2123.5499999999997"/>
    <x v="15"/>
    <x v="5"/>
    <x v="0"/>
  </r>
  <r>
    <x v="74"/>
    <s v="P0035"/>
    <n v="10"/>
    <x v="2"/>
    <x v="0"/>
    <n v="0"/>
    <x v="4"/>
    <x v="4"/>
    <x v="3"/>
    <n v="5"/>
    <n v="6.7"/>
    <n v="50"/>
    <n v="67"/>
    <x v="15"/>
    <x v="5"/>
    <x v="0"/>
  </r>
  <r>
    <x v="75"/>
    <s v="P0033"/>
    <n v="6"/>
    <x v="2"/>
    <x v="0"/>
    <n v="0"/>
    <x v="38"/>
    <x v="4"/>
    <x v="1"/>
    <n v="95"/>
    <n v="119.7"/>
    <n v="570"/>
    <n v="718.2"/>
    <x v="16"/>
    <x v="5"/>
    <x v="0"/>
  </r>
  <r>
    <x v="76"/>
    <s v="P0028"/>
    <n v="11"/>
    <x v="2"/>
    <x v="0"/>
    <n v="0"/>
    <x v="33"/>
    <x v="4"/>
    <x v="3"/>
    <n v="37"/>
    <n v="41.81"/>
    <n v="407"/>
    <n v="459.91"/>
    <x v="21"/>
    <x v="5"/>
    <x v="0"/>
  </r>
  <r>
    <x v="76"/>
    <s v="P0004"/>
    <n v="11"/>
    <x v="0"/>
    <x v="1"/>
    <n v="0"/>
    <x v="3"/>
    <x v="3"/>
    <x v="2"/>
    <n v="44"/>
    <n v="48.84"/>
    <n v="484"/>
    <n v="537.24"/>
    <x v="21"/>
    <x v="5"/>
    <x v="0"/>
  </r>
  <r>
    <x v="77"/>
    <s v="P0001"/>
    <n v="7"/>
    <x v="2"/>
    <x v="0"/>
    <n v="0"/>
    <x v="16"/>
    <x v="3"/>
    <x v="1"/>
    <n v="98"/>
    <n v="103.88"/>
    <n v="686"/>
    <n v="727.16"/>
    <x v="4"/>
    <x v="5"/>
    <x v="0"/>
  </r>
  <r>
    <x v="78"/>
    <s v="P0032"/>
    <n v="12"/>
    <x v="0"/>
    <x v="1"/>
    <n v="0"/>
    <x v="18"/>
    <x v="4"/>
    <x v="1"/>
    <n v="89"/>
    <n v="117.48"/>
    <n v="1068"/>
    <n v="1409.76"/>
    <x v="5"/>
    <x v="5"/>
    <x v="0"/>
  </r>
  <r>
    <x v="79"/>
    <s v="P0041"/>
    <n v="6"/>
    <x v="2"/>
    <x v="0"/>
    <n v="0"/>
    <x v="41"/>
    <x v="1"/>
    <x v="0"/>
    <n v="138"/>
    <n v="173.88"/>
    <n v="828"/>
    <n v="1043.28"/>
    <x v="6"/>
    <x v="5"/>
    <x v="0"/>
  </r>
  <r>
    <x v="80"/>
    <s v="P0025"/>
    <n v="10"/>
    <x v="1"/>
    <x v="1"/>
    <n v="0"/>
    <x v="7"/>
    <x v="0"/>
    <x v="3"/>
    <n v="7"/>
    <n v="8.33"/>
    <n v="70"/>
    <n v="83.3"/>
    <x v="29"/>
    <x v="5"/>
    <x v="0"/>
  </r>
  <r>
    <x v="81"/>
    <s v="P0019"/>
    <n v="5"/>
    <x v="0"/>
    <x v="1"/>
    <n v="0"/>
    <x v="40"/>
    <x v="2"/>
    <x v="0"/>
    <n v="150"/>
    <n v="210"/>
    <n v="750"/>
    <n v="1050"/>
    <x v="23"/>
    <x v="5"/>
    <x v="0"/>
  </r>
  <r>
    <x v="81"/>
    <s v="P0015"/>
    <n v="12"/>
    <x v="1"/>
    <x v="1"/>
    <n v="0"/>
    <x v="27"/>
    <x v="2"/>
    <x v="3"/>
    <n v="12"/>
    <n v="15.719999999999999"/>
    <n v="144"/>
    <n v="188.64"/>
    <x v="23"/>
    <x v="5"/>
    <x v="0"/>
  </r>
  <r>
    <x v="81"/>
    <s v="P0039"/>
    <n v="11"/>
    <x v="2"/>
    <x v="1"/>
    <n v="0"/>
    <x v="34"/>
    <x v="1"/>
    <x v="3"/>
    <n v="37"/>
    <n v="42.55"/>
    <n v="407"/>
    <n v="468.04999999999995"/>
    <x v="23"/>
    <x v="5"/>
    <x v="0"/>
  </r>
  <r>
    <x v="82"/>
    <s v="P0025"/>
    <n v="13"/>
    <x v="2"/>
    <x v="1"/>
    <n v="0"/>
    <x v="7"/>
    <x v="0"/>
    <x v="3"/>
    <n v="7"/>
    <n v="8.33"/>
    <n v="91"/>
    <n v="108.29"/>
    <x v="7"/>
    <x v="5"/>
    <x v="0"/>
  </r>
  <r>
    <x v="83"/>
    <s v="P0041"/>
    <n v="5"/>
    <x v="2"/>
    <x v="0"/>
    <n v="0"/>
    <x v="41"/>
    <x v="1"/>
    <x v="0"/>
    <n v="138"/>
    <n v="173.88"/>
    <n v="690"/>
    <n v="869.4"/>
    <x v="8"/>
    <x v="5"/>
    <x v="0"/>
  </r>
  <r>
    <x v="84"/>
    <s v="P0016"/>
    <n v="1"/>
    <x v="0"/>
    <x v="1"/>
    <n v="0"/>
    <x v="21"/>
    <x v="2"/>
    <x v="3"/>
    <n v="13"/>
    <n v="16.64"/>
    <n v="13"/>
    <n v="16.64"/>
    <x v="9"/>
    <x v="5"/>
    <x v="0"/>
  </r>
  <r>
    <x v="85"/>
    <s v="P0016"/>
    <n v="4"/>
    <x v="2"/>
    <x v="0"/>
    <n v="0"/>
    <x v="21"/>
    <x v="2"/>
    <x v="3"/>
    <n v="13"/>
    <n v="16.64"/>
    <n v="52"/>
    <n v="66.56"/>
    <x v="19"/>
    <x v="5"/>
    <x v="0"/>
  </r>
  <r>
    <x v="86"/>
    <s v="P0011"/>
    <n v="13"/>
    <x v="2"/>
    <x v="0"/>
    <n v="0"/>
    <x v="31"/>
    <x v="2"/>
    <x v="2"/>
    <n v="44"/>
    <n v="48.4"/>
    <n v="572"/>
    <n v="629.19999999999993"/>
    <x v="27"/>
    <x v="5"/>
    <x v="0"/>
  </r>
  <r>
    <x v="87"/>
    <s v="P0009"/>
    <n v="7"/>
    <x v="1"/>
    <x v="0"/>
    <n v="0"/>
    <x v="37"/>
    <x v="3"/>
    <x v="3"/>
    <n v="6"/>
    <n v="7.8599999999999994"/>
    <n v="42"/>
    <n v="55.019999999999996"/>
    <x v="12"/>
    <x v="5"/>
    <x v="0"/>
  </r>
  <r>
    <x v="88"/>
    <s v="P0005"/>
    <n v="11"/>
    <x v="2"/>
    <x v="1"/>
    <n v="0"/>
    <x v="24"/>
    <x v="3"/>
    <x v="0"/>
    <n v="133"/>
    <n v="155.61000000000001"/>
    <n v="1463"/>
    <n v="1711.71"/>
    <x v="13"/>
    <x v="5"/>
    <x v="0"/>
  </r>
  <r>
    <x v="89"/>
    <s v="P0021"/>
    <n v="2"/>
    <x v="1"/>
    <x v="1"/>
    <n v="0"/>
    <x v="32"/>
    <x v="0"/>
    <x v="0"/>
    <n v="126"/>
    <n v="162.54"/>
    <n v="252"/>
    <n v="325.08"/>
    <x v="14"/>
    <x v="5"/>
    <x v="0"/>
  </r>
  <r>
    <x v="89"/>
    <s v="P0035"/>
    <n v="7"/>
    <x v="1"/>
    <x v="0"/>
    <n v="0"/>
    <x v="4"/>
    <x v="4"/>
    <x v="3"/>
    <n v="5"/>
    <n v="6.7"/>
    <n v="35"/>
    <n v="46.9"/>
    <x v="14"/>
    <x v="5"/>
    <x v="0"/>
  </r>
  <r>
    <x v="90"/>
    <s v="P0014"/>
    <n v="4"/>
    <x v="2"/>
    <x v="0"/>
    <n v="0"/>
    <x v="9"/>
    <x v="2"/>
    <x v="1"/>
    <n v="112"/>
    <n v="146.72"/>
    <n v="448"/>
    <n v="586.88"/>
    <x v="28"/>
    <x v="5"/>
    <x v="0"/>
  </r>
  <r>
    <x v="91"/>
    <s v="P0005"/>
    <n v="11"/>
    <x v="2"/>
    <x v="1"/>
    <n v="0"/>
    <x v="24"/>
    <x v="3"/>
    <x v="0"/>
    <n v="133"/>
    <n v="155.61000000000001"/>
    <n v="1463"/>
    <n v="1711.71"/>
    <x v="0"/>
    <x v="6"/>
    <x v="0"/>
  </r>
  <r>
    <x v="92"/>
    <s v="P0010"/>
    <n v="11"/>
    <x v="2"/>
    <x v="1"/>
    <n v="0"/>
    <x v="20"/>
    <x v="2"/>
    <x v="0"/>
    <n v="148"/>
    <n v="164.28"/>
    <n v="1628"/>
    <n v="1807.08"/>
    <x v="1"/>
    <x v="6"/>
    <x v="0"/>
  </r>
  <r>
    <x v="93"/>
    <s v="P0033"/>
    <n v="9"/>
    <x v="1"/>
    <x v="1"/>
    <n v="0"/>
    <x v="38"/>
    <x v="4"/>
    <x v="1"/>
    <n v="95"/>
    <n v="119.7"/>
    <n v="855"/>
    <n v="1077.3"/>
    <x v="2"/>
    <x v="6"/>
    <x v="0"/>
  </r>
  <r>
    <x v="93"/>
    <s v="P0003"/>
    <n v="8"/>
    <x v="1"/>
    <x v="1"/>
    <n v="0"/>
    <x v="6"/>
    <x v="3"/>
    <x v="1"/>
    <n v="71"/>
    <n v="80.94"/>
    <n v="568"/>
    <n v="647.52"/>
    <x v="2"/>
    <x v="6"/>
    <x v="0"/>
  </r>
  <r>
    <x v="94"/>
    <s v="P0002"/>
    <n v="8"/>
    <x v="2"/>
    <x v="0"/>
    <n v="0"/>
    <x v="29"/>
    <x v="3"/>
    <x v="1"/>
    <n v="105"/>
    <n v="142.80000000000001"/>
    <n v="840"/>
    <n v="1142.4000000000001"/>
    <x v="15"/>
    <x v="6"/>
    <x v="0"/>
  </r>
  <r>
    <x v="95"/>
    <s v="P0041"/>
    <n v="15"/>
    <x v="2"/>
    <x v="1"/>
    <n v="0"/>
    <x v="41"/>
    <x v="1"/>
    <x v="0"/>
    <n v="138"/>
    <n v="173.88"/>
    <n v="2070"/>
    <n v="2608.1999999999998"/>
    <x v="16"/>
    <x v="6"/>
    <x v="0"/>
  </r>
  <r>
    <x v="96"/>
    <s v="P0004"/>
    <n v="10"/>
    <x v="2"/>
    <x v="0"/>
    <n v="0"/>
    <x v="3"/>
    <x v="3"/>
    <x v="2"/>
    <n v="44"/>
    <n v="48.84"/>
    <n v="440"/>
    <n v="488.40000000000003"/>
    <x v="21"/>
    <x v="6"/>
    <x v="0"/>
  </r>
  <r>
    <x v="97"/>
    <s v="P0034"/>
    <n v="6"/>
    <x v="0"/>
    <x v="1"/>
    <n v="0"/>
    <x v="13"/>
    <x v="4"/>
    <x v="2"/>
    <n v="55"/>
    <n v="58.3"/>
    <n v="330"/>
    <n v="349.79999999999995"/>
    <x v="26"/>
    <x v="6"/>
    <x v="0"/>
  </r>
  <r>
    <x v="98"/>
    <s v="P0009"/>
    <n v="4"/>
    <x v="0"/>
    <x v="0"/>
    <n v="0"/>
    <x v="37"/>
    <x v="3"/>
    <x v="3"/>
    <n v="6"/>
    <n v="7.8599999999999994"/>
    <n v="24"/>
    <n v="31.439999999999998"/>
    <x v="5"/>
    <x v="6"/>
    <x v="0"/>
  </r>
  <r>
    <x v="99"/>
    <s v="P0019"/>
    <n v="1"/>
    <x v="2"/>
    <x v="1"/>
    <n v="0"/>
    <x v="40"/>
    <x v="2"/>
    <x v="0"/>
    <n v="150"/>
    <n v="210"/>
    <n v="150"/>
    <n v="210"/>
    <x v="22"/>
    <x v="6"/>
    <x v="0"/>
  </r>
  <r>
    <x v="100"/>
    <s v="P0023"/>
    <n v="8"/>
    <x v="0"/>
    <x v="1"/>
    <n v="0"/>
    <x v="12"/>
    <x v="0"/>
    <x v="0"/>
    <n v="141"/>
    <n v="149.46"/>
    <n v="1128"/>
    <n v="1195.68"/>
    <x v="23"/>
    <x v="6"/>
    <x v="0"/>
  </r>
  <r>
    <x v="101"/>
    <s v="P0027"/>
    <n v="14"/>
    <x v="1"/>
    <x v="0"/>
    <n v="0"/>
    <x v="26"/>
    <x v="4"/>
    <x v="2"/>
    <n v="48"/>
    <n v="57.120000000000005"/>
    <n v="672"/>
    <n v="799.68000000000006"/>
    <x v="7"/>
    <x v="6"/>
    <x v="0"/>
  </r>
  <r>
    <x v="102"/>
    <s v="P0038"/>
    <n v="11"/>
    <x v="1"/>
    <x v="0"/>
    <n v="0"/>
    <x v="1"/>
    <x v="1"/>
    <x v="1"/>
    <n v="72"/>
    <n v="79.92"/>
    <n v="792"/>
    <n v="879.12"/>
    <x v="9"/>
    <x v="6"/>
    <x v="0"/>
  </r>
  <r>
    <x v="102"/>
    <s v="P0043"/>
    <n v="5"/>
    <x v="2"/>
    <x v="0"/>
    <n v="0"/>
    <x v="23"/>
    <x v="1"/>
    <x v="1"/>
    <n v="67"/>
    <n v="83.08"/>
    <n v="335"/>
    <n v="415.4"/>
    <x v="9"/>
    <x v="6"/>
    <x v="0"/>
  </r>
  <r>
    <x v="103"/>
    <s v="P0029"/>
    <n v="15"/>
    <x v="2"/>
    <x v="0"/>
    <n v="0"/>
    <x v="19"/>
    <x v="4"/>
    <x v="2"/>
    <n v="47"/>
    <n v="53.11"/>
    <n v="705"/>
    <n v="796.65"/>
    <x v="10"/>
    <x v="6"/>
    <x v="0"/>
  </r>
  <r>
    <x v="104"/>
    <s v="P0026"/>
    <n v="3"/>
    <x v="0"/>
    <x v="1"/>
    <n v="0"/>
    <x v="42"/>
    <x v="4"/>
    <x v="3"/>
    <n v="18"/>
    <n v="24.66"/>
    <n v="54"/>
    <n v="73.98"/>
    <x v="18"/>
    <x v="6"/>
    <x v="0"/>
  </r>
  <r>
    <x v="104"/>
    <s v="P0024"/>
    <n v="14"/>
    <x v="1"/>
    <x v="1"/>
    <n v="0"/>
    <x v="0"/>
    <x v="0"/>
    <x v="0"/>
    <n v="144"/>
    <n v="156.96"/>
    <n v="2016"/>
    <n v="2197.44"/>
    <x v="18"/>
    <x v="6"/>
    <x v="0"/>
  </r>
  <r>
    <x v="105"/>
    <s v="P0036"/>
    <n v="7"/>
    <x v="0"/>
    <x v="0"/>
    <n v="0"/>
    <x v="43"/>
    <x v="4"/>
    <x v="1"/>
    <n v="90"/>
    <n v="96.3"/>
    <n v="630"/>
    <n v="674.1"/>
    <x v="19"/>
    <x v="6"/>
    <x v="0"/>
  </r>
  <r>
    <x v="105"/>
    <s v="P0037"/>
    <n v="8"/>
    <x v="2"/>
    <x v="0"/>
    <n v="0"/>
    <x v="8"/>
    <x v="1"/>
    <x v="1"/>
    <n v="67"/>
    <n v="85.76"/>
    <n v="536"/>
    <n v="686.08"/>
    <x v="19"/>
    <x v="6"/>
    <x v="0"/>
  </r>
  <r>
    <x v="106"/>
    <s v="P0009"/>
    <n v="4"/>
    <x v="1"/>
    <x v="1"/>
    <n v="0"/>
    <x v="37"/>
    <x v="3"/>
    <x v="3"/>
    <n v="6"/>
    <n v="7.8599999999999994"/>
    <n v="24"/>
    <n v="31.439999999999998"/>
    <x v="27"/>
    <x v="6"/>
    <x v="0"/>
  </r>
  <r>
    <x v="107"/>
    <s v="P0044"/>
    <n v="15"/>
    <x v="1"/>
    <x v="1"/>
    <n v="0"/>
    <x v="11"/>
    <x v="1"/>
    <x v="1"/>
    <n v="76"/>
    <n v="82.08"/>
    <n v="1140"/>
    <n v="1231.2"/>
    <x v="28"/>
    <x v="6"/>
    <x v="0"/>
  </r>
  <r>
    <x v="108"/>
    <s v="P0001"/>
    <n v="11"/>
    <x v="2"/>
    <x v="1"/>
    <n v="0"/>
    <x v="16"/>
    <x v="3"/>
    <x v="1"/>
    <n v="98"/>
    <n v="103.88"/>
    <n v="1078"/>
    <n v="1142.6799999999998"/>
    <x v="0"/>
    <x v="7"/>
    <x v="0"/>
  </r>
  <r>
    <x v="109"/>
    <s v="P0023"/>
    <n v="3"/>
    <x v="2"/>
    <x v="0"/>
    <n v="0"/>
    <x v="12"/>
    <x v="0"/>
    <x v="0"/>
    <n v="141"/>
    <n v="149.46"/>
    <n v="423"/>
    <n v="448.38"/>
    <x v="1"/>
    <x v="7"/>
    <x v="0"/>
  </r>
  <r>
    <x v="110"/>
    <s v="P0022"/>
    <n v="13"/>
    <x v="1"/>
    <x v="0"/>
    <n v="0"/>
    <x v="22"/>
    <x v="0"/>
    <x v="0"/>
    <n v="121"/>
    <n v="141.57"/>
    <n v="1573"/>
    <n v="1840.4099999999999"/>
    <x v="2"/>
    <x v="7"/>
    <x v="0"/>
  </r>
  <r>
    <x v="110"/>
    <s v="P0034"/>
    <n v="12"/>
    <x v="1"/>
    <x v="0"/>
    <n v="0"/>
    <x v="13"/>
    <x v="4"/>
    <x v="2"/>
    <n v="55"/>
    <n v="58.3"/>
    <n v="660"/>
    <n v="699.59999999999991"/>
    <x v="2"/>
    <x v="7"/>
    <x v="0"/>
  </r>
  <r>
    <x v="111"/>
    <s v="P0028"/>
    <n v="14"/>
    <x v="2"/>
    <x v="1"/>
    <n v="0"/>
    <x v="33"/>
    <x v="4"/>
    <x v="3"/>
    <n v="37"/>
    <n v="41.81"/>
    <n v="518"/>
    <n v="585.34"/>
    <x v="15"/>
    <x v="7"/>
    <x v="0"/>
  </r>
  <r>
    <x v="112"/>
    <s v="P0037"/>
    <n v="1"/>
    <x v="0"/>
    <x v="1"/>
    <n v="0"/>
    <x v="8"/>
    <x v="1"/>
    <x v="1"/>
    <n v="67"/>
    <n v="85.76"/>
    <n v="67"/>
    <n v="85.76"/>
    <x v="16"/>
    <x v="7"/>
    <x v="0"/>
  </r>
  <r>
    <x v="113"/>
    <s v="P0005"/>
    <n v="4"/>
    <x v="0"/>
    <x v="1"/>
    <n v="0"/>
    <x v="24"/>
    <x v="3"/>
    <x v="0"/>
    <n v="133"/>
    <n v="155.61000000000001"/>
    <n v="532"/>
    <n v="622.44000000000005"/>
    <x v="26"/>
    <x v="7"/>
    <x v="0"/>
  </r>
  <r>
    <x v="113"/>
    <s v="P0044"/>
    <n v="10"/>
    <x v="1"/>
    <x v="1"/>
    <n v="0"/>
    <x v="11"/>
    <x v="1"/>
    <x v="1"/>
    <n v="76"/>
    <n v="82.08"/>
    <n v="760"/>
    <n v="820.8"/>
    <x v="26"/>
    <x v="7"/>
    <x v="0"/>
  </r>
  <r>
    <x v="113"/>
    <s v="P0006"/>
    <n v="6"/>
    <x v="2"/>
    <x v="1"/>
    <n v="0"/>
    <x v="15"/>
    <x v="3"/>
    <x v="1"/>
    <n v="75"/>
    <n v="85.5"/>
    <n v="450"/>
    <n v="513"/>
    <x v="26"/>
    <x v="7"/>
    <x v="0"/>
  </r>
  <r>
    <x v="114"/>
    <s v="P0023"/>
    <n v="4"/>
    <x v="2"/>
    <x v="0"/>
    <n v="0"/>
    <x v="12"/>
    <x v="0"/>
    <x v="0"/>
    <n v="141"/>
    <n v="149.46"/>
    <n v="564"/>
    <n v="597.84"/>
    <x v="5"/>
    <x v="7"/>
    <x v="0"/>
  </r>
  <r>
    <x v="115"/>
    <s v="P0011"/>
    <n v="13"/>
    <x v="2"/>
    <x v="0"/>
    <n v="0"/>
    <x v="31"/>
    <x v="2"/>
    <x v="2"/>
    <n v="44"/>
    <n v="48.4"/>
    <n v="572"/>
    <n v="629.19999999999993"/>
    <x v="22"/>
    <x v="7"/>
    <x v="0"/>
  </r>
  <r>
    <x v="115"/>
    <s v="P0027"/>
    <n v="9"/>
    <x v="2"/>
    <x v="0"/>
    <n v="0"/>
    <x v="26"/>
    <x v="4"/>
    <x v="2"/>
    <n v="48"/>
    <n v="57.120000000000005"/>
    <n v="432"/>
    <n v="514.08000000000004"/>
    <x v="22"/>
    <x v="7"/>
    <x v="0"/>
  </r>
  <r>
    <x v="116"/>
    <s v="P0003"/>
    <n v="3"/>
    <x v="1"/>
    <x v="0"/>
    <n v="0"/>
    <x v="6"/>
    <x v="3"/>
    <x v="1"/>
    <n v="71"/>
    <n v="80.94"/>
    <n v="213"/>
    <n v="242.82"/>
    <x v="23"/>
    <x v="7"/>
    <x v="0"/>
  </r>
  <r>
    <x v="117"/>
    <s v="P0025"/>
    <n v="6"/>
    <x v="2"/>
    <x v="0"/>
    <n v="0"/>
    <x v="7"/>
    <x v="0"/>
    <x v="3"/>
    <n v="7"/>
    <n v="8.33"/>
    <n v="42"/>
    <n v="49.980000000000004"/>
    <x v="7"/>
    <x v="7"/>
    <x v="0"/>
  </r>
  <r>
    <x v="118"/>
    <s v="P0020"/>
    <n v="15"/>
    <x v="2"/>
    <x v="1"/>
    <n v="0"/>
    <x v="14"/>
    <x v="0"/>
    <x v="2"/>
    <n v="61"/>
    <n v="76.25"/>
    <n v="915"/>
    <n v="1143.75"/>
    <x v="9"/>
    <x v="7"/>
    <x v="0"/>
  </r>
  <r>
    <x v="118"/>
    <s v="P0031"/>
    <n v="9"/>
    <x v="2"/>
    <x v="0"/>
    <n v="0"/>
    <x v="5"/>
    <x v="4"/>
    <x v="1"/>
    <n v="93"/>
    <n v="104.16"/>
    <n v="837"/>
    <n v="937.43999999999994"/>
    <x v="9"/>
    <x v="7"/>
    <x v="0"/>
  </r>
  <r>
    <x v="118"/>
    <s v="P0028"/>
    <n v="13"/>
    <x v="2"/>
    <x v="0"/>
    <n v="0"/>
    <x v="33"/>
    <x v="4"/>
    <x v="3"/>
    <n v="37"/>
    <n v="41.81"/>
    <n v="481"/>
    <n v="543.53"/>
    <x v="9"/>
    <x v="7"/>
    <x v="0"/>
  </r>
  <r>
    <x v="119"/>
    <s v="P0039"/>
    <n v="4"/>
    <x v="2"/>
    <x v="0"/>
    <n v="0"/>
    <x v="34"/>
    <x v="1"/>
    <x v="3"/>
    <n v="37"/>
    <n v="42.55"/>
    <n v="148"/>
    <n v="170.2"/>
    <x v="12"/>
    <x v="7"/>
    <x v="0"/>
  </r>
  <r>
    <x v="120"/>
    <s v="P0034"/>
    <n v="12"/>
    <x v="0"/>
    <x v="0"/>
    <n v="0"/>
    <x v="13"/>
    <x v="4"/>
    <x v="2"/>
    <n v="55"/>
    <n v="58.3"/>
    <n v="660"/>
    <n v="699.59999999999991"/>
    <x v="28"/>
    <x v="7"/>
    <x v="0"/>
  </r>
  <r>
    <x v="121"/>
    <s v="P0013"/>
    <n v="13"/>
    <x v="2"/>
    <x v="0"/>
    <n v="0"/>
    <x v="2"/>
    <x v="2"/>
    <x v="1"/>
    <n v="112"/>
    <n v="122.08"/>
    <n v="1456"/>
    <n v="1587.04"/>
    <x v="24"/>
    <x v="7"/>
    <x v="0"/>
  </r>
  <r>
    <x v="122"/>
    <s v="P0001"/>
    <n v="2"/>
    <x v="2"/>
    <x v="0"/>
    <n v="0"/>
    <x v="16"/>
    <x v="3"/>
    <x v="1"/>
    <n v="98"/>
    <n v="103.88"/>
    <n v="196"/>
    <n v="207.76"/>
    <x v="25"/>
    <x v="7"/>
    <x v="0"/>
  </r>
  <r>
    <x v="122"/>
    <s v="P0035"/>
    <n v="11"/>
    <x v="2"/>
    <x v="0"/>
    <n v="0"/>
    <x v="4"/>
    <x v="4"/>
    <x v="3"/>
    <n v="5"/>
    <n v="6.7"/>
    <n v="55"/>
    <n v="73.7"/>
    <x v="25"/>
    <x v="7"/>
    <x v="0"/>
  </r>
  <r>
    <x v="123"/>
    <s v="P0024"/>
    <n v="1"/>
    <x v="0"/>
    <x v="1"/>
    <n v="0"/>
    <x v="0"/>
    <x v="0"/>
    <x v="0"/>
    <n v="144"/>
    <n v="156.96"/>
    <n v="144"/>
    <n v="156.96"/>
    <x v="0"/>
    <x v="8"/>
    <x v="0"/>
  </r>
  <r>
    <x v="123"/>
    <s v="P0003"/>
    <n v="14"/>
    <x v="1"/>
    <x v="0"/>
    <n v="0"/>
    <x v="6"/>
    <x v="3"/>
    <x v="1"/>
    <n v="71"/>
    <n v="80.94"/>
    <n v="994"/>
    <n v="1133.1599999999999"/>
    <x v="0"/>
    <x v="8"/>
    <x v="0"/>
  </r>
  <r>
    <x v="124"/>
    <s v="P0041"/>
    <n v="8"/>
    <x v="2"/>
    <x v="0"/>
    <n v="0"/>
    <x v="41"/>
    <x v="1"/>
    <x v="0"/>
    <n v="138"/>
    <n v="173.88"/>
    <n v="1104"/>
    <n v="1391.04"/>
    <x v="2"/>
    <x v="8"/>
    <x v="0"/>
  </r>
  <r>
    <x v="125"/>
    <s v="P0028"/>
    <n v="7"/>
    <x v="2"/>
    <x v="0"/>
    <n v="0"/>
    <x v="33"/>
    <x v="4"/>
    <x v="3"/>
    <n v="37"/>
    <n v="41.81"/>
    <n v="259"/>
    <n v="292.67"/>
    <x v="3"/>
    <x v="8"/>
    <x v="0"/>
  </r>
  <r>
    <x v="125"/>
    <s v="P0023"/>
    <n v="15"/>
    <x v="2"/>
    <x v="0"/>
    <n v="0"/>
    <x v="12"/>
    <x v="0"/>
    <x v="0"/>
    <n v="141"/>
    <n v="149.46"/>
    <n v="2115"/>
    <n v="2241.9"/>
    <x v="3"/>
    <x v="8"/>
    <x v="0"/>
  </r>
  <r>
    <x v="126"/>
    <s v="P0032"/>
    <n v="1"/>
    <x v="2"/>
    <x v="1"/>
    <n v="0"/>
    <x v="18"/>
    <x v="4"/>
    <x v="1"/>
    <n v="89"/>
    <n v="117.48"/>
    <n v="89"/>
    <n v="117.48"/>
    <x v="15"/>
    <x v="8"/>
    <x v="0"/>
  </r>
  <r>
    <x v="127"/>
    <s v="P0019"/>
    <n v="5"/>
    <x v="2"/>
    <x v="0"/>
    <n v="0"/>
    <x v="40"/>
    <x v="2"/>
    <x v="0"/>
    <n v="150"/>
    <n v="210"/>
    <n v="750"/>
    <n v="1050"/>
    <x v="20"/>
    <x v="8"/>
    <x v="0"/>
  </r>
  <r>
    <x v="128"/>
    <s v="P0044"/>
    <n v="4"/>
    <x v="2"/>
    <x v="0"/>
    <n v="0"/>
    <x v="11"/>
    <x v="1"/>
    <x v="1"/>
    <n v="76"/>
    <n v="82.08"/>
    <n v="304"/>
    <n v="328.32"/>
    <x v="4"/>
    <x v="8"/>
    <x v="0"/>
  </r>
  <r>
    <x v="129"/>
    <s v="P0030"/>
    <n v="6"/>
    <x v="2"/>
    <x v="0"/>
    <n v="0"/>
    <x v="28"/>
    <x v="4"/>
    <x v="0"/>
    <n v="148"/>
    <n v="201.28"/>
    <n v="888"/>
    <n v="1207.68"/>
    <x v="26"/>
    <x v="8"/>
    <x v="0"/>
  </r>
  <r>
    <x v="129"/>
    <s v="P0001"/>
    <n v="9"/>
    <x v="0"/>
    <x v="0"/>
    <n v="0"/>
    <x v="16"/>
    <x v="3"/>
    <x v="1"/>
    <n v="98"/>
    <n v="103.88"/>
    <n v="882"/>
    <n v="934.92"/>
    <x v="26"/>
    <x v="8"/>
    <x v="0"/>
  </r>
  <r>
    <x v="129"/>
    <s v="P0026"/>
    <n v="2"/>
    <x v="2"/>
    <x v="0"/>
    <n v="0"/>
    <x v="42"/>
    <x v="4"/>
    <x v="3"/>
    <n v="18"/>
    <n v="24.66"/>
    <n v="36"/>
    <n v="49.32"/>
    <x v="26"/>
    <x v="8"/>
    <x v="0"/>
  </r>
  <r>
    <x v="130"/>
    <s v="P0001"/>
    <n v="6"/>
    <x v="0"/>
    <x v="0"/>
    <n v="0"/>
    <x v="16"/>
    <x v="3"/>
    <x v="1"/>
    <n v="98"/>
    <n v="103.88"/>
    <n v="588"/>
    <n v="623.28"/>
    <x v="5"/>
    <x v="8"/>
    <x v="0"/>
  </r>
  <r>
    <x v="131"/>
    <s v="P0041"/>
    <n v="7"/>
    <x v="2"/>
    <x v="1"/>
    <n v="0"/>
    <x v="41"/>
    <x v="1"/>
    <x v="0"/>
    <n v="138"/>
    <n v="173.88"/>
    <n v="966"/>
    <n v="1217.1599999999999"/>
    <x v="22"/>
    <x v="8"/>
    <x v="0"/>
  </r>
  <r>
    <x v="132"/>
    <s v="P0042"/>
    <n v="6"/>
    <x v="2"/>
    <x v="0"/>
    <n v="0"/>
    <x v="10"/>
    <x v="1"/>
    <x v="0"/>
    <n v="120"/>
    <n v="162"/>
    <n v="720"/>
    <n v="972"/>
    <x v="17"/>
    <x v="8"/>
    <x v="0"/>
  </r>
  <r>
    <x v="132"/>
    <s v="P0042"/>
    <n v="14"/>
    <x v="2"/>
    <x v="0"/>
    <n v="0"/>
    <x v="10"/>
    <x v="1"/>
    <x v="0"/>
    <n v="120"/>
    <n v="162"/>
    <n v="1680"/>
    <n v="2268"/>
    <x v="17"/>
    <x v="8"/>
    <x v="0"/>
  </r>
  <r>
    <x v="133"/>
    <s v="P0020"/>
    <n v="7"/>
    <x v="0"/>
    <x v="1"/>
    <n v="0"/>
    <x v="14"/>
    <x v="0"/>
    <x v="2"/>
    <n v="61"/>
    <n v="76.25"/>
    <n v="427"/>
    <n v="533.75"/>
    <x v="10"/>
    <x v="8"/>
    <x v="0"/>
  </r>
  <r>
    <x v="134"/>
    <s v="P0040"/>
    <n v="2"/>
    <x v="1"/>
    <x v="1"/>
    <n v="0"/>
    <x v="17"/>
    <x v="1"/>
    <x v="1"/>
    <n v="90"/>
    <n v="115.2"/>
    <n v="180"/>
    <n v="230.4"/>
    <x v="18"/>
    <x v="8"/>
    <x v="0"/>
  </r>
  <r>
    <x v="134"/>
    <s v="P0002"/>
    <n v="4"/>
    <x v="2"/>
    <x v="1"/>
    <n v="0"/>
    <x v="29"/>
    <x v="3"/>
    <x v="1"/>
    <n v="105"/>
    <n v="142.80000000000001"/>
    <n v="420"/>
    <n v="571.20000000000005"/>
    <x v="18"/>
    <x v="8"/>
    <x v="0"/>
  </r>
  <r>
    <x v="135"/>
    <s v="P0018"/>
    <n v="12"/>
    <x v="2"/>
    <x v="1"/>
    <n v="0"/>
    <x v="30"/>
    <x v="2"/>
    <x v="3"/>
    <n v="37"/>
    <n v="49.21"/>
    <n v="444"/>
    <n v="590.52"/>
    <x v="19"/>
    <x v="8"/>
    <x v="0"/>
  </r>
  <r>
    <x v="135"/>
    <s v="P0021"/>
    <n v="7"/>
    <x v="1"/>
    <x v="0"/>
    <n v="0"/>
    <x v="32"/>
    <x v="0"/>
    <x v="0"/>
    <n v="126"/>
    <n v="162.54"/>
    <n v="882"/>
    <n v="1137.78"/>
    <x v="19"/>
    <x v="8"/>
    <x v="0"/>
  </r>
  <r>
    <x v="136"/>
    <s v="P0034"/>
    <n v="1"/>
    <x v="2"/>
    <x v="1"/>
    <n v="0"/>
    <x v="13"/>
    <x v="4"/>
    <x v="2"/>
    <n v="55"/>
    <n v="58.3"/>
    <n v="55"/>
    <n v="58.3"/>
    <x v="13"/>
    <x v="8"/>
    <x v="0"/>
  </r>
  <r>
    <x v="137"/>
    <s v="P0014"/>
    <n v="9"/>
    <x v="1"/>
    <x v="0"/>
    <n v="0"/>
    <x v="9"/>
    <x v="2"/>
    <x v="1"/>
    <n v="112"/>
    <n v="146.72"/>
    <n v="1008"/>
    <n v="1320.48"/>
    <x v="24"/>
    <x v="8"/>
    <x v="0"/>
  </r>
  <r>
    <x v="137"/>
    <s v="P0006"/>
    <n v="5"/>
    <x v="1"/>
    <x v="0"/>
    <n v="0"/>
    <x v="15"/>
    <x v="3"/>
    <x v="1"/>
    <n v="75"/>
    <n v="85.5"/>
    <n v="375"/>
    <n v="427.5"/>
    <x v="24"/>
    <x v="8"/>
    <x v="0"/>
  </r>
  <r>
    <x v="138"/>
    <s v="P0030"/>
    <n v="14"/>
    <x v="1"/>
    <x v="1"/>
    <n v="0"/>
    <x v="28"/>
    <x v="4"/>
    <x v="0"/>
    <n v="148"/>
    <n v="201.28"/>
    <n v="2072"/>
    <n v="2817.92"/>
    <x v="0"/>
    <x v="9"/>
    <x v="0"/>
  </r>
  <r>
    <x v="139"/>
    <s v="P0014"/>
    <n v="15"/>
    <x v="2"/>
    <x v="0"/>
    <n v="0"/>
    <x v="9"/>
    <x v="2"/>
    <x v="1"/>
    <n v="112"/>
    <n v="146.72"/>
    <n v="1680"/>
    <n v="2200.8000000000002"/>
    <x v="1"/>
    <x v="9"/>
    <x v="0"/>
  </r>
  <r>
    <x v="140"/>
    <s v="P0019"/>
    <n v="9"/>
    <x v="2"/>
    <x v="0"/>
    <n v="0"/>
    <x v="40"/>
    <x v="2"/>
    <x v="0"/>
    <n v="150"/>
    <n v="210"/>
    <n v="1350"/>
    <n v="1890"/>
    <x v="2"/>
    <x v="9"/>
    <x v="0"/>
  </r>
  <r>
    <x v="141"/>
    <s v="P0035"/>
    <n v="1"/>
    <x v="2"/>
    <x v="0"/>
    <n v="0"/>
    <x v="4"/>
    <x v="4"/>
    <x v="3"/>
    <n v="5"/>
    <n v="6.7"/>
    <n v="5"/>
    <n v="6.7"/>
    <x v="16"/>
    <x v="9"/>
    <x v="0"/>
  </r>
  <r>
    <x v="141"/>
    <s v="P0036"/>
    <n v="12"/>
    <x v="1"/>
    <x v="0"/>
    <n v="0"/>
    <x v="43"/>
    <x v="4"/>
    <x v="1"/>
    <n v="90"/>
    <n v="96.3"/>
    <n v="1080"/>
    <n v="1155.5999999999999"/>
    <x v="16"/>
    <x v="9"/>
    <x v="0"/>
  </r>
  <r>
    <x v="142"/>
    <s v="P0026"/>
    <n v="6"/>
    <x v="2"/>
    <x v="1"/>
    <n v="0"/>
    <x v="42"/>
    <x v="4"/>
    <x v="3"/>
    <n v="18"/>
    <n v="24.66"/>
    <n v="108"/>
    <n v="147.96"/>
    <x v="20"/>
    <x v="9"/>
    <x v="0"/>
  </r>
  <r>
    <x v="143"/>
    <s v="P0038"/>
    <n v="5"/>
    <x v="2"/>
    <x v="1"/>
    <n v="0"/>
    <x v="1"/>
    <x v="1"/>
    <x v="1"/>
    <n v="72"/>
    <n v="79.92"/>
    <n v="360"/>
    <n v="399.6"/>
    <x v="4"/>
    <x v="9"/>
    <x v="0"/>
  </r>
  <r>
    <x v="143"/>
    <s v="P0032"/>
    <n v="11"/>
    <x v="1"/>
    <x v="1"/>
    <n v="0"/>
    <x v="18"/>
    <x v="4"/>
    <x v="1"/>
    <n v="89"/>
    <n v="117.48"/>
    <n v="979"/>
    <n v="1292.28"/>
    <x v="4"/>
    <x v="9"/>
    <x v="0"/>
  </r>
  <r>
    <x v="144"/>
    <s v="P0035"/>
    <n v="14"/>
    <x v="2"/>
    <x v="1"/>
    <n v="0"/>
    <x v="4"/>
    <x v="4"/>
    <x v="3"/>
    <n v="5"/>
    <n v="6.7"/>
    <n v="70"/>
    <n v="93.8"/>
    <x v="26"/>
    <x v="9"/>
    <x v="0"/>
  </r>
  <r>
    <x v="145"/>
    <s v="P0011"/>
    <n v="15"/>
    <x v="2"/>
    <x v="1"/>
    <n v="0"/>
    <x v="31"/>
    <x v="2"/>
    <x v="2"/>
    <n v="44"/>
    <n v="48.4"/>
    <n v="660"/>
    <n v="726"/>
    <x v="5"/>
    <x v="9"/>
    <x v="0"/>
  </r>
  <r>
    <x v="146"/>
    <s v="P0027"/>
    <n v="8"/>
    <x v="1"/>
    <x v="0"/>
    <n v="0"/>
    <x v="26"/>
    <x v="4"/>
    <x v="2"/>
    <n v="48"/>
    <n v="57.120000000000005"/>
    <n v="384"/>
    <n v="456.96000000000004"/>
    <x v="6"/>
    <x v="9"/>
    <x v="0"/>
  </r>
  <r>
    <x v="147"/>
    <s v="P0001"/>
    <n v="13"/>
    <x v="2"/>
    <x v="0"/>
    <n v="0"/>
    <x v="16"/>
    <x v="3"/>
    <x v="1"/>
    <n v="98"/>
    <n v="103.88"/>
    <n v="1274"/>
    <n v="1350.44"/>
    <x v="30"/>
    <x v="9"/>
    <x v="0"/>
  </r>
  <r>
    <x v="148"/>
    <s v="P0025"/>
    <n v="6"/>
    <x v="1"/>
    <x v="1"/>
    <n v="0"/>
    <x v="7"/>
    <x v="0"/>
    <x v="3"/>
    <n v="7"/>
    <n v="8.33"/>
    <n v="42"/>
    <n v="49.980000000000004"/>
    <x v="7"/>
    <x v="9"/>
    <x v="0"/>
  </r>
  <r>
    <x v="148"/>
    <s v="P0021"/>
    <n v="13"/>
    <x v="1"/>
    <x v="1"/>
    <n v="0"/>
    <x v="32"/>
    <x v="0"/>
    <x v="0"/>
    <n v="126"/>
    <n v="162.54"/>
    <n v="1638"/>
    <n v="2113.02"/>
    <x v="7"/>
    <x v="9"/>
    <x v="0"/>
  </r>
  <r>
    <x v="149"/>
    <s v="P0011"/>
    <n v="7"/>
    <x v="2"/>
    <x v="1"/>
    <n v="0"/>
    <x v="31"/>
    <x v="2"/>
    <x v="2"/>
    <n v="44"/>
    <n v="48.4"/>
    <n v="308"/>
    <n v="338.8"/>
    <x v="18"/>
    <x v="9"/>
    <x v="0"/>
  </r>
  <r>
    <x v="149"/>
    <s v="P0024"/>
    <n v="13"/>
    <x v="1"/>
    <x v="1"/>
    <n v="0"/>
    <x v="0"/>
    <x v="0"/>
    <x v="0"/>
    <n v="144"/>
    <n v="156.96"/>
    <n v="1872"/>
    <n v="2040.48"/>
    <x v="18"/>
    <x v="9"/>
    <x v="0"/>
  </r>
  <r>
    <x v="149"/>
    <s v="P0009"/>
    <n v="1"/>
    <x v="2"/>
    <x v="1"/>
    <n v="0"/>
    <x v="37"/>
    <x v="3"/>
    <x v="3"/>
    <n v="6"/>
    <n v="7.8599999999999994"/>
    <n v="6"/>
    <n v="7.8599999999999994"/>
    <x v="18"/>
    <x v="9"/>
    <x v="0"/>
  </r>
  <r>
    <x v="150"/>
    <s v="P0011"/>
    <n v="3"/>
    <x v="0"/>
    <x v="1"/>
    <n v="0"/>
    <x v="31"/>
    <x v="2"/>
    <x v="2"/>
    <n v="44"/>
    <n v="48.4"/>
    <n v="132"/>
    <n v="145.19999999999999"/>
    <x v="27"/>
    <x v="9"/>
    <x v="0"/>
  </r>
  <r>
    <x v="151"/>
    <s v="P0044"/>
    <n v="9"/>
    <x v="1"/>
    <x v="1"/>
    <n v="0"/>
    <x v="11"/>
    <x v="1"/>
    <x v="1"/>
    <n v="76"/>
    <n v="82.08"/>
    <n v="684"/>
    <n v="738.72"/>
    <x v="11"/>
    <x v="9"/>
    <x v="0"/>
  </r>
  <r>
    <x v="152"/>
    <s v="P0004"/>
    <n v="6"/>
    <x v="0"/>
    <x v="1"/>
    <n v="0"/>
    <x v="3"/>
    <x v="3"/>
    <x v="2"/>
    <n v="44"/>
    <n v="48.84"/>
    <n v="264"/>
    <n v="293.04000000000002"/>
    <x v="12"/>
    <x v="9"/>
    <x v="0"/>
  </r>
  <r>
    <x v="153"/>
    <s v="P0008"/>
    <n v="1"/>
    <x v="2"/>
    <x v="1"/>
    <n v="0"/>
    <x v="25"/>
    <x v="3"/>
    <x v="1"/>
    <n v="83"/>
    <n v="94.62"/>
    <n v="83"/>
    <n v="94.62"/>
    <x v="14"/>
    <x v="9"/>
    <x v="0"/>
  </r>
  <r>
    <x v="154"/>
    <s v="P0038"/>
    <n v="14"/>
    <x v="1"/>
    <x v="0"/>
    <n v="0"/>
    <x v="1"/>
    <x v="1"/>
    <x v="1"/>
    <n v="72"/>
    <n v="79.92"/>
    <n v="1008"/>
    <n v="1118.8800000000001"/>
    <x v="28"/>
    <x v="9"/>
    <x v="0"/>
  </r>
  <r>
    <x v="155"/>
    <s v="P0021"/>
    <n v="6"/>
    <x v="1"/>
    <x v="1"/>
    <n v="0"/>
    <x v="32"/>
    <x v="0"/>
    <x v="0"/>
    <n v="126"/>
    <n v="162.54"/>
    <n v="756"/>
    <n v="975.24"/>
    <x v="25"/>
    <x v="9"/>
    <x v="0"/>
  </r>
  <r>
    <x v="156"/>
    <s v="P0013"/>
    <n v="12"/>
    <x v="2"/>
    <x v="1"/>
    <n v="0"/>
    <x v="2"/>
    <x v="2"/>
    <x v="1"/>
    <n v="112"/>
    <n v="122.08"/>
    <n v="1344"/>
    <n v="1464.96"/>
    <x v="2"/>
    <x v="10"/>
    <x v="0"/>
  </r>
  <r>
    <x v="157"/>
    <s v="P0036"/>
    <n v="10"/>
    <x v="2"/>
    <x v="0"/>
    <n v="0"/>
    <x v="43"/>
    <x v="4"/>
    <x v="1"/>
    <n v="90"/>
    <n v="96.3"/>
    <n v="900"/>
    <n v="963"/>
    <x v="16"/>
    <x v="10"/>
    <x v="0"/>
  </r>
  <r>
    <x v="158"/>
    <s v="P0007"/>
    <n v="15"/>
    <x v="2"/>
    <x v="0"/>
    <n v="0"/>
    <x v="36"/>
    <x v="3"/>
    <x v="2"/>
    <n v="43"/>
    <n v="47.730000000000004"/>
    <n v="645"/>
    <n v="715.95"/>
    <x v="21"/>
    <x v="10"/>
    <x v="0"/>
  </r>
  <r>
    <x v="159"/>
    <s v="P0042"/>
    <n v="6"/>
    <x v="1"/>
    <x v="1"/>
    <n v="0"/>
    <x v="10"/>
    <x v="1"/>
    <x v="0"/>
    <n v="120"/>
    <n v="162"/>
    <n v="720"/>
    <n v="972"/>
    <x v="26"/>
    <x v="10"/>
    <x v="0"/>
  </r>
  <r>
    <x v="160"/>
    <s v="P0040"/>
    <n v="12"/>
    <x v="0"/>
    <x v="0"/>
    <n v="0"/>
    <x v="17"/>
    <x v="1"/>
    <x v="1"/>
    <n v="90"/>
    <n v="115.2"/>
    <n v="1080"/>
    <n v="1382.4"/>
    <x v="5"/>
    <x v="10"/>
    <x v="0"/>
  </r>
  <r>
    <x v="161"/>
    <s v="P0010"/>
    <n v="3"/>
    <x v="1"/>
    <x v="1"/>
    <n v="0"/>
    <x v="20"/>
    <x v="2"/>
    <x v="0"/>
    <n v="148"/>
    <n v="164.28"/>
    <n v="444"/>
    <n v="492.84000000000003"/>
    <x v="6"/>
    <x v="10"/>
    <x v="0"/>
  </r>
  <r>
    <x v="162"/>
    <s v="P0034"/>
    <n v="14"/>
    <x v="1"/>
    <x v="0"/>
    <n v="0"/>
    <x v="13"/>
    <x v="4"/>
    <x v="2"/>
    <n v="55"/>
    <n v="58.3"/>
    <n v="770"/>
    <n v="816.19999999999993"/>
    <x v="9"/>
    <x v="10"/>
    <x v="0"/>
  </r>
  <r>
    <x v="162"/>
    <s v="P0008"/>
    <n v="11"/>
    <x v="1"/>
    <x v="1"/>
    <n v="0"/>
    <x v="25"/>
    <x v="3"/>
    <x v="1"/>
    <n v="83"/>
    <n v="94.62"/>
    <n v="913"/>
    <n v="1040.8200000000002"/>
    <x v="9"/>
    <x v="10"/>
    <x v="0"/>
  </r>
  <r>
    <x v="163"/>
    <s v="P0014"/>
    <n v="1"/>
    <x v="0"/>
    <x v="0"/>
    <n v="0"/>
    <x v="9"/>
    <x v="2"/>
    <x v="1"/>
    <n v="112"/>
    <n v="146.72"/>
    <n v="112"/>
    <n v="146.72"/>
    <x v="10"/>
    <x v="10"/>
    <x v="0"/>
  </r>
  <r>
    <x v="163"/>
    <s v="P0006"/>
    <n v="1"/>
    <x v="1"/>
    <x v="1"/>
    <n v="0"/>
    <x v="15"/>
    <x v="3"/>
    <x v="1"/>
    <n v="75"/>
    <n v="85.5"/>
    <n v="75"/>
    <n v="85.5"/>
    <x v="10"/>
    <x v="10"/>
    <x v="0"/>
  </r>
  <r>
    <x v="164"/>
    <s v="P0012"/>
    <n v="8"/>
    <x v="1"/>
    <x v="0"/>
    <n v="0"/>
    <x v="35"/>
    <x v="2"/>
    <x v="1"/>
    <n v="73"/>
    <n v="94.17"/>
    <n v="584"/>
    <n v="753.36"/>
    <x v="13"/>
    <x v="10"/>
    <x v="0"/>
  </r>
  <r>
    <x v="165"/>
    <s v="P0040"/>
    <n v="2"/>
    <x v="2"/>
    <x v="1"/>
    <n v="0"/>
    <x v="17"/>
    <x v="1"/>
    <x v="1"/>
    <n v="90"/>
    <n v="115.2"/>
    <n v="180"/>
    <n v="230.4"/>
    <x v="14"/>
    <x v="10"/>
    <x v="0"/>
  </r>
  <r>
    <x v="166"/>
    <s v="P0039"/>
    <n v="15"/>
    <x v="2"/>
    <x v="0"/>
    <n v="0"/>
    <x v="34"/>
    <x v="1"/>
    <x v="3"/>
    <n v="37"/>
    <n v="42.55"/>
    <n v="555"/>
    <n v="638.25"/>
    <x v="24"/>
    <x v="10"/>
    <x v="0"/>
  </r>
  <r>
    <x v="167"/>
    <s v="P0016"/>
    <n v="10"/>
    <x v="2"/>
    <x v="1"/>
    <n v="0"/>
    <x v="21"/>
    <x v="2"/>
    <x v="3"/>
    <n v="13"/>
    <n v="16.64"/>
    <n v="130"/>
    <n v="166.4"/>
    <x v="1"/>
    <x v="11"/>
    <x v="0"/>
  </r>
  <r>
    <x v="168"/>
    <s v="P0034"/>
    <n v="2"/>
    <x v="1"/>
    <x v="1"/>
    <n v="0"/>
    <x v="13"/>
    <x v="4"/>
    <x v="2"/>
    <n v="55"/>
    <n v="58.3"/>
    <n v="110"/>
    <n v="116.6"/>
    <x v="2"/>
    <x v="11"/>
    <x v="0"/>
  </r>
  <r>
    <x v="168"/>
    <s v="P0019"/>
    <n v="8"/>
    <x v="1"/>
    <x v="0"/>
    <n v="0"/>
    <x v="40"/>
    <x v="2"/>
    <x v="0"/>
    <n v="150"/>
    <n v="210"/>
    <n v="1200"/>
    <n v="1680"/>
    <x v="2"/>
    <x v="11"/>
    <x v="0"/>
  </r>
  <r>
    <x v="169"/>
    <s v="P0004"/>
    <n v="15"/>
    <x v="2"/>
    <x v="1"/>
    <n v="0"/>
    <x v="3"/>
    <x v="3"/>
    <x v="2"/>
    <n v="44"/>
    <n v="48.84"/>
    <n v="660"/>
    <n v="732.6"/>
    <x v="15"/>
    <x v="11"/>
    <x v="0"/>
  </r>
  <r>
    <x v="169"/>
    <s v="P0010"/>
    <n v="1"/>
    <x v="2"/>
    <x v="0"/>
    <n v="0"/>
    <x v="20"/>
    <x v="2"/>
    <x v="0"/>
    <n v="148"/>
    <n v="164.28"/>
    <n v="148"/>
    <n v="164.28"/>
    <x v="15"/>
    <x v="11"/>
    <x v="0"/>
  </r>
  <r>
    <x v="170"/>
    <s v="P0013"/>
    <n v="8"/>
    <x v="2"/>
    <x v="0"/>
    <n v="0"/>
    <x v="2"/>
    <x v="2"/>
    <x v="1"/>
    <n v="112"/>
    <n v="122.08"/>
    <n v="896"/>
    <n v="976.64"/>
    <x v="20"/>
    <x v="11"/>
    <x v="0"/>
  </r>
  <r>
    <x v="171"/>
    <s v="P0044"/>
    <n v="14"/>
    <x v="2"/>
    <x v="0"/>
    <n v="0"/>
    <x v="11"/>
    <x v="1"/>
    <x v="1"/>
    <n v="76"/>
    <n v="82.08"/>
    <n v="1064"/>
    <n v="1149.1199999999999"/>
    <x v="21"/>
    <x v="11"/>
    <x v="0"/>
  </r>
  <r>
    <x v="172"/>
    <s v="P0042"/>
    <n v="4"/>
    <x v="2"/>
    <x v="0"/>
    <n v="0"/>
    <x v="10"/>
    <x v="1"/>
    <x v="0"/>
    <n v="120"/>
    <n v="162"/>
    <n v="480"/>
    <n v="648"/>
    <x v="29"/>
    <x v="11"/>
    <x v="0"/>
  </r>
  <r>
    <x v="173"/>
    <s v="P0003"/>
    <n v="2"/>
    <x v="2"/>
    <x v="1"/>
    <n v="0"/>
    <x v="6"/>
    <x v="3"/>
    <x v="1"/>
    <n v="71"/>
    <n v="80.94"/>
    <n v="142"/>
    <n v="161.88"/>
    <x v="7"/>
    <x v="11"/>
    <x v="0"/>
  </r>
  <r>
    <x v="173"/>
    <s v="P0022"/>
    <n v="8"/>
    <x v="1"/>
    <x v="1"/>
    <n v="0"/>
    <x v="22"/>
    <x v="0"/>
    <x v="0"/>
    <n v="121"/>
    <n v="141.57"/>
    <n v="968"/>
    <n v="1132.56"/>
    <x v="7"/>
    <x v="11"/>
    <x v="0"/>
  </r>
  <r>
    <x v="174"/>
    <s v="P0023"/>
    <n v="12"/>
    <x v="2"/>
    <x v="0"/>
    <n v="0"/>
    <x v="12"/>
    <x v="0"/>
    <x v="0"/>
    <n v="141"/>
    <n v="149.46"/>
    <n v="1692"/>
    <n v="1793.52"/>
    <x v="8"/>
    <x v="11"/>
    <x v="0"/>
  </r>
  <r>
    <x v="174"/>
    <s v="P0029"/>
    <n v="3"/>
    <x v="0"/>
    <x v="0"/>
    <n v="0"/>
    <x v="19"/>
    <x v="4"/>
    <x v="2"/>
    <n v="47"/>
    <n v="53.11"/>
    <n v="141"/>
    <n v="159.32999999999998"/>
    <x v="8"/>
    <x v="11"/>
    <x v="0"/>
  </r>
  <r>
    <x v="174"/>
    <s v="P0011"/>
    <n v="10"/>
    <x v="1"/>
    <x v="0"/>
    <n v="0"/>
    <x v="31"/>
    <x v="2"/>
    <x v="2"/>
    <n v="44"/>
    <n v="48.4"/>
    <n v="440"/>
    <n v="484"/>
    <x v="8"/>
    <x v="11"/>
    <x v="0"/>
  </r>
  <r>
    <x v="175"/>
    <s v="P0012"/>
    <n v="14"/>
    <x v="2"/>
    <x v="0"/>
    <n v="0"/>
    <x v="35"/>
    <x v="2"/>
    <x v="1"/>
    <n v="73"/>
    <n v="94.17"/>
    <n v="1022"/>
    <n v="1318.38"/>
    <x v="9"/>
    <x v="11"/>
    <x v="0"/>
  </r>
  <r>
    <x v="176"/>
    <s v="P0026"/>
    <n v="10"/>
    <x v="1"/>
    <x v="1"/>
    <n v="0"/>
    <x v="42"/>
    <x v="4"/>
    <x v="3"/>
    <n v="18"/>
    <n v="24.66"/>
    <n v="180"/>
    <n v="246.6"/>
    <x v="10"/>
    <x v="11"/>
    <x v="0"/>
  </r>
  <r>
    <x v="177"/>
    <s v="P0042"/>
    <n v="8"/>
    <x v="0"/>
    <x v="1"/>
    <n v="0"/>
    <x v="10"/>
    <x v="1"/>
    <x v="0"/>
    <n v="120"/>
    <n v="162"/>
    <n v="960"/>
    <n v="1296"/>
    <x v="27"/>
    <x v="11"/>
    <x v="0"/>
  </r>
  <r>
    <x v="177"/>
    <s v="P0036"/>
    <n v="8"/>
    <x v="0"/>
    <x v="0"/>
    <n v="0"/>
    <x v="43"/>
    <x v="4"/>
    <x v="1"/>
    <n v="90"/>
    <n v="96.3"/>
    <n v="720"/>
    <n v="770.4"/>
    <x v="27"/>
    <x v="11"/>
    <x v="0"/>
  </r>
  <r>
    <x v="178"/>
    <s v="P0041"/>
    <n v="14"/>
    <x v="1"/>
    <x v="1"/>
    <n v="0"/>
    <x v="41"/>
    <x v="1"/>
    <x v="0"/>
    <n v="138"/>
    <n v="173.88"/>
    <n v="1932"/>
    <n v="2434.3199999999997"/>
    <x v="12"/>
    <x v="11"/>
    <x v="0"/>
  </r>
  <r>
    <x v="179"/>
    <s v="P0029"/>
    <n v="14"/>
    <x v="2"/>
    <x v="1"/>
    <n v="0"/>
    <x v="19"/>
    <x v="4"/>
    <x v="2"/>
    <n v="47"/>
    <n v="53.11"/>
    <n v="658"/>
    <n v="743.54"/>
    <x v="13"/>
    <x v="11"/>
    <x v="0"/>
  </r>
  <r>
    <x v="180"/>
    <s v="P0029"/>
    <n v="6"/>
    <x v="2"/>
    <x v="1"/>
    <n v="0"/>
    <x v="19"/>
    <x v="4"/>
    <x v="2"/>
    <n v="47"/>
    <n v="53.11"/>
    <n v="282"/>
    <n v="318.65999999999997"/>
    <x v="14"/>
    <x v="11"/>
    <x v="0"/>
  </r>
  <r>
    <x v="181"/>
    <s v="P0010"/>
    <n v="13"/>
    <x v="1"/>
    <x v="0"/>
    <n v="0"/>
    <x v="20"/>
    <x v="2"/>
    <x v="0"/>
    <n v="148"/>
    <n v="164.28"/>
    <n v="1924"/>
    <n v="2135.64"/>
    <x v="24"/>
    <x v="11"/>
    <x v="0"/>
  </r>
  <r>
    <x v="182"/>
    <s v="P0022"/>
    <n v="1"/>
    <x v="0"/>
    <x v="1"/>
    <n v="0"/>
    <x v="22"/>
    <x v="0"/>
    <x v="0"/>
    <n v="121"/>
    <n v="141.57"/>
    <n v="121"/>
    <n v="141.57"/>
    <x v="0"/>
    <x v="0"/>
    <x v="1"/>
  </r>
  <r>
    <x v="183"/>
    <s v="P0010"/>
    <n v="7"/>
    <x v="2"/>
    <x v="1"/>
    <n v="0"/>
    <x v="20"/>
    <x v="2"/>
    <x v="0"/>
    <n v="148"/>
    <n v="164.28"/>
    <n v="1036"/>
    <n v="1149.96"/>
    <x v="1"/>
    <x v="0"/>
    <x v="1"/>
  </r>
  <r>
    <x v="183"/>
    <s v="P0015"/>
    <n v="2"/>
    <x v="1"/>
    <x v="1"/>
    <n v="0"/>
    <x v="27"/>
    <x v="2"/>
    <x v="3"/>
    <n v="12"/>
    <n v="15.719999999999999"/>
    <n v="24"/>
    <n v="31.439999999999998"/>
    <x v="1"/>
    <x v="0"/>
    <x v="1"/>
  </r>
  <r>
    <x v="183"/>
    <s v="P0033"/>
    <n v="1"/>
    <x v="2"/>
    <x v="1"/>
    <n v="0"/>
    <x v="38"/>
    <x v="4"/>
    <x v="1"/>
    <n v="95"/>
    <n v="119.7"/>
    <n v="95"/>
    <n v="119.7"/>
    <x v="1"/>
    <x v="0"/>
    <x v="1"/>
  </r>
  <r>
    <x v="184"/>
    <s v="P0043"/>
    <n v="9"/>
    <x v="2"/>
    <x v="1"/>
    <n v="0"/>
    <x v="23"/>
    <x v="1"/>
    <x v="1"/>
    <n v="67"/>
    <n v="83.08"/>
    <n v="603"/>
    <n v="747.72"/>
    <x v="2"/>
    <x v="0"/>
    <x v="1"/>
  </r>
  <r>
    <x v="185"/>
    <s v="P0012"/>
    <n v="8"/>
    <x v="2"/>
    <x v="0"/>
    <n v="0"/>
    <x v="35"/>
    <x v="2"/>
    <x v="1"/>
    <n v="73"/>
    <n v="94.17"/>
    <n v="584"/>
    <n v="753.36"/>
    <x v="3"/>
    <x v="0"/>
    <x v="1"/>
  </r>
  <r>
    <x v="185"/>
    <s v="P0029"/>
    <n v="1"/>
    <x v="1"/>
    <x v="0"/>
    <n v="0"/>
    <x v="19"/>
    <x v="4"/>
    <x v="2"/>
    <n v="47"/>
    <n v="53.11"/>
    <n v="47"/>
    <n v="53.11"/>
    <x v="3"/>
    <x v="0"/>
    <x v="1"/>
  </r>
  <r>
    <x v="186"/>
    <s v="P0032"/>
    <n v="12"/>
    <x v="2"/>
    <x v="0"/>
    <n v="0"/>
    <x v="18"/>
    <x v="4"/>
    <x v="1"/>
    <n v="89"/>
    <n v="117.48"/>
    <n v="1068"/>
    <n v="1409.76"/>
    <x v="4"/>
    <x v="0"/>
    <x v="1"/>
  </r>
  <r>
    <x v="187"/>
    <s v="P0034"/>
    <n v="14"/>
    <x v="1"/>
    <x v="0"/>
    <n v="0"/>
    <x v="13"/>
    <x v="4"/>
    <x v="2"/>
    <n v="55"/>
    <n v="58.3"/>
    <n v="770"/>
    <n v="816.19999999999993"/>
    <x v="26"/>
    <x v="0"/>
    <x v="1"/>
  </r>
  <r>
    <x v="188"/>
    <s v="P0032"/>
    <n v="2"/>
    <x v="2"/>
    <x v="0"/>
    <n v="0"/>
    <x v="18"/>
    <x v="4"/>
    <x v="1"/>
    <n v="89"/>
    <n v="117.48"/>
    <n v="178"/>
    <n v="234.96"/>
    <x v="5"/>
    <x v="0"/>
    <x v="1"/>
  </r>
  <r>
    <x v="189"/>
    <s v="P0019"/>
    <n v="6"/>
    <x v="1"/>
    <x v="0"/>
    <n v="0"/>
    <x v="40"/>
    <x v="2"/>
    <x v="0"/>
    <n v="150"/>
    <n v="210"/>
    <n v="900"/>
    <n v="1260"/>
    <x v="22"/>
    <x v="0"/>
    <x v="1"/>
  </r>
  <r>
    <x v="190"/>
    <s v="P0011"/>
    <n v="14"/>
    <x v="2"/>
    <x v="0"/>
    <n v="0"/>
    <x v="31"/>
    <x v="2"/>
    <x v="2"/>
    <n v="44"/>
    <n v="48.4"/>
    <n v="616"/>
    <n v="677.6"/>
    <x v="29"/>
    <x v="0"/>
    <x v="1"/>
  </r>
  <r>
    <x v="191"/>
    <s v="P0022"/>
    <n v="10"/>
    <x v="2"/>
    <x v="1"/>
    <n v="0"/>
    <x v="22"/>
    <x v="0"/>
    <x v="0"/>
    <n v="121"/>
    <n v="141.57"/>
    <n v="1210"/>
    <n v="1415.6999999999998"/>
    <x v="17"/>
    <x v="0"/>
    <x v="1"/>
  </r>
  <r>
    <x v="192"/>
    <s v="P0014"/>
    <n v="11"/>
    <x v="1"/>
    <x v="1"/>
    <n v="0"/>
    <x v="9"/>
    <x v="2"/>
    <x v="1"/>
    <n v="112"/>
    <n v="146.72"/>
    <n v="1232"/>
    <n v="1613.92"/>
    <x v="23"/>
    <x v="0"/>
    <x v="1"/>
  </r>
  <r>
    <x v="193"/>
    <s v="P0040"/>
    <n v="4"/>
    <x v="1"/>
    <x v="0"/>
    <n v="0"/>
    <x v="17"/>
    <x v="1"/>
    <x v="1"/>
    <n v="90"/>
    <n v="115.2"/>
    <n v="360"/>
    <n v="460.8"/>
    <x v="30"/>
    <x v="0"/>
    <x v="1"/>
  </r>
  <r>
    <x v="194"/>
    <s v="P0008"/>
    <n v="9"/>
    <x v="0"/>
    <x v="1"/>
    <n v="0"/>
    <x v="25"/>
    <x v="3"/>
    <x v="1"/>
    <n v="83"/>
    <n v="94.62"/>
    <n v="747"/>
    <n v="851.58"/>
    <x v="7"/>
    <x v="0"/>
    <x v="1"/>
  </r>
  <r>
    <x v="195"/>
    <s v="P0021"/>
    <n v="2"/>
    <x v="2"/>
    <x v="1"/>
    <n v="0"/>
    <x v="32"/>
    <x v="0"/>
    <x v="0"/>
    <n v="126"/>
    <n v="162.54"/>
    <n v="252"/>
    <n v="325.08"/>
    <x v="9"/>
    <x v="0"/>
    <x v="1"/>
  </r>
  <r>
    <x v="195"/>
    <s v="P0014"/>
    <n v="7"/>
    <x v="1"/>
    <x v="0"/>
    <n v="0"/>
    <x v="9"/>
    <x v="2"/>
    <x v="1"/>
    <n v="112"/>
    <n v="146.72"/>
    <n v="784"/>
    <n v="1027.04"/>
    <x v="9"/>
    <x v="0"/>
    <x v="1"/>
  </r>
  <r>
    <x v="196"/>
    <s v="P0001"/>
    <n v="6"/>
    <x v="1"/>
    <x v="1"/>
    <n v="0"/>
    <x v="16"/>
    <x v="3"/>
    <x v="1"/>
    <n v="98"/>
    <n v="103.88"/>
    <n v="588"/>
    <n v="623.28"/>
    <x v="18"/>
    <x v="0"/>
    <x v="1"/>
  </r>
  <r>
    <x v="197"/>
    <s v="P0002"/>
    <n v="5"/>
    <x v="0"/>
    <x v="1"/>
    <n v="0"/>
    <x v="29"/>
    <x v="3"/>
    <x v="1"/>
    <n v="105"/>
    <n v="142.80000000000001"/>
    <n v="525"/>
    <n v="714"/>
    <x v="19"/>
    <x v="0"/>
    <x v="1"/>
  </r>
  <r>
    <x v="197"/>
    <s v="P0042"/>
    <n v="8"/>
    <x v="2"/>
    <x v="0"/>
    <n v="0"/>
    <x v="10"/>
    <x v="1"/>
    <x v="0"/>
    <n v="120"/>
    <n v="162"/>
    <n v="960"/>
    <n v="1296"/>
    <x v="19"/>
    <x v="0"/>
    <x v="1"/>
  </r>
  <r>
    <x v="198"/>
    <s v="P0030"/>
    <n v="15"/>
    <x v="1"/>
    <x v="0"/>
    <n v="0"/>
    <x v="28"/>
    <x v="4"/>
    <x v="0"/>
    <n v="148"/>
    <n v="201.28"/>
    <n v="2220"/>
    <n v="3019.2"/>
    <x v="27"/>
    <x v="0"/>
    <x v="1"/>
  </r>
  <r>
    <x v="199"/>
    <s v="P0017"/>
    <n v="14"/>
    <x v="2"/>
    <x v="1"/>
    <n v="0"/>
    <x v="39"/>
    <x v="2"/>
    <x v="0"/>
    <n v="134"/>
    <n v="156.78"/>
    <n v="1876"/>
    <n v="2194.92"/>
    <x v="11"/>
    <x v="0"/>
    <x v="1"/>
  </r>
  <r>
    <x v="200"/>
    <s v="P0016"/>
    <n v="11"/>
    <x v="2"/>
    <x v="0"/>
    <n v="0"/>
    <x v="21"/>
    <x v="2"/>
    <x v="3"/>
    <n v="13"/>
    <n v="16.64"/>
    <n v="143"/>
    <n v="183.04000000000002"/>
    <x v="14"/>
    <x v="0"/>
    <x v="1"/>
  </r>
  <r>
    <x v="201"/>
    <s v="P0023"/>
    <n v="6"/>
    <x v="1"/>
    <x v="1"/>
    <n v="0"/>
    <x v="12"/>
    <x v="0"/>
    <x v="0"/>
    <n v="141"/>
    <n v="149.46"/>
    <n v="846"/>
    <n v="896.76"/>
    <x v="25"/>
    <x v="0"/>
    <x v="1"/>
  </r>
  <r>
    <x v="201"/>
    <s v="P0041"/>
    <n v="9"/>
    <x v="2"/>
    <x v="1"/>
    <n v="0"/>
    <x v="41"/>
    <x v="1"/>
    <x v="0"/>
    <n v="138"/>
    <n v="173.88"/>
    <n v="1242"/>
    <n v="1564.92"/>
    <x v="25"/>
    <x v="0"/>
    <x v="1"/>
  </r>
  <r>
    <x v="202"/>
    <s v="P0005"/>
    <n v="9"/>
    <x v="2"/>
    <x v="1"/>
    <n v="0"/>
    <x v="24"/>
    <x v="3"/>
    <x v="0"/>
    <n v="133"/>
    <n v="155.61000000000001"/>
    <n v="1197"/>
    <n v="1400.4900000000002"/>
    <x v="0"/>
    <x v="1"/>
    <x v="1"/>
  </r>
  <r>
    <x v="203"/>
    <s v="P0014"/>
    <n v="8"/>
    <x v="2"/>
    <x v="0"/>
    <n v="0"/>
    <x v="9"/>
    <x v="2"/>
    <x v="1"/>
    <n v="112"/>
    <n v="146.72"/>
    <n v="896"/>
    <n v="1173.76"/>
    <x v="2"/>
    <x v="1"/>
    <x v="1"/>
  </r>
  <r>
    <x v="204"/>
    <s v="P0018"/>
    <n v="6"/>
    <x v="2"/>
    <x v="1"/>
    <n v="0"/>
    <x v="30"/>
    <x v="2"/>
    <x v="3"/>
    <n v="37"/>
    <n v="49.21"/>
    <n v="222"/>
    <n v="295.26"/>
    <x v="15"/>
    <x v="1"/>
    <x v="1"/>
  </r>
  <r>
    <x v="205"/>
    <s v="P0002"/>
    <n v="6"/>
    <x v="2"/>
    <x v="1"/>
    <n v="0"/>
    <x v="29"/>
    <x v="3"/>
    <x v="1"/>
    <n v="105"/>
    <n v="142.80000000000001"/>
    <n v="630"/>
    <n v="856.80000000000007"/>
    <x v="16"/>
    <x v="1"/>
    <x v="1"/>
  </r>
  <r>
    <x v="206"/>
    <s v="P0005"/>
    <n v="11"/>
    <x v="1"/>
    <x v="1"/>
    <n v="0"/>
    <x v="24"/>
    <x v="3"/>
    <x v="0"/>
    <n v="133"/>
    <n v="155.61000000000001"/>
    <n v="1463"/>
    <n v="1711.71"/>
    <x v="21"/>
    <x v="1"/>
    <x v="1"/>
  </r>
  <r>
    <x v="206"/>
    <s v="P0004"/>
    <n v="3"/>
    <x v="1"/>
    <x v="1"/>
    <n v="0"/>
    <x v="3"/>
    <x v="3"/>
    <x v="2"/>
    <n v="44"/>
    <n v="48.84"/>
    <n v="132"/>
    <n v="146.52000000000001"/>
    <x v="21"/>
    <x v="1"/>
    <x v="1"/>
  </r>
  <r>
    <x v="207"/>
    <s v="P0032"/>
    <n v="14"/>
    <x v="1"/>
    <x v="0"/>
    <n v="0"/>
    <x v="18"/>
    <x v="4"/>
    <x v="1"/>
    <n v="89"/>
    <n v="117.48"/>
    <n v="1246"/>
    <n v="1644.72"/>
    <x v="4"/>
    <x v="1"/>
    <x v="1"/>
  </r>
  <r>
    <x v="208"/>
    <s v="P0010"/>
    <n v="13"/>
    <x v="2"/>
    <x v="1"/>
    <n v="0"/>
    <x v="20"/>
    <x v="2"/>
    <x v="0"/>
    <n v="148"/>
    <n v="164.28"/>
    <n v="1924"/>
    <n v="2135.64"/>
    <x v="6"/>
    <x v="1"/>
    <x v="1"/>
  </r>
  <r>
    <x v="209"/>
    <s v="P0026"/>
    <n v="8"/>
    <x v="1"/>
    <x v="1"/>
    <n v="0"/>
    <x v="42"/>
    <x v="4"/>
    <x v="3"/>
    <n v="18"/>
    <n v="24.66"/>
    <n v="144"/>
    <n v="197.28"/>
    <x v="29"/>
    <x v="1"/>
    <x v="1"/>
  </r>
  <r>
    <x v="209"/>
    <s v="P0028"/>
    <n v="3"/>
    <x v="2"/>
    <x v="1"/>
    <n v="0"/>
    <x v="33"/>
    <x v="4"/>
    <x v="3"/>
    <n v="37"/>
    <n v="41.81"/>
    <n v="111"/>
    <n v="125.43"/>
    <x v="29"/>
    <x v="1"/>
    <x v="1"/>
  </r>
  <r>
    <x v="210"/>
    <s v="P0032"/>
    <n v="1"/>
    <x v="1"/>
    <x v="1"/>
    <n v="0"/>
    <x v="18"/>
    <x v="4"/>
    <x v="1"/>
    <n v="89"/>
    <n v="117.48"/>
    <n v="89"/>
    <n v="117.48"/>
    <x v="23"/>
    <x v="1"/>
    <x v="1"/>
  </r>
  <r>
    <x v="211"/>
    <s v="P0002"/>
    <n v="13"/>
    <x v="1"/>
    <x v="1"/>
    <n v="0"/>
    <x v="29"/>
    <x v="3"/>
    <x v="1"/>
    <n v="105"/>
    <n v="142.80000000000001"/>
    <n v="1365"/>
    <n v="1856.4"/>
    <x v="8"/>
    <x v="1"/>
    <x v="1"/>
  </r>
  <r>
    <x v="212"/>
    <s v="P0012"/>
    <n v="6"/>
    <x v="2"/>
    <x v="1"/>
    <n v="0"/>
    <x v="35"/>
    <x v="2"/>
    <x v="1"/>
    <n v="73"/>
    <n v="94.17"/>
    <n v="438"/>
    <n v="565.02"/>
    <x v="9"/>
    <x v="1"/>
    <x v="1"/>
  </r>
  <r>
    <x v="213"/>
    <s v="P0013"/>
    <n v="6"/>
    <x v="1"/>
    <x v="0"/>
    <n v="0"/>
    <x v="2"/>
    <x v="2"/>
    <x v="1"/>
    <n v="112"/>
    <n v="122.08"/>
    <n v="672"/>
    <n v="732.48"/>
    <x v="19"/>
    <x v="1"/>
    <x v="1"/>
  </r>
  <r>
    <x v="213"/>
    <s v="P0016"/>
    <n v="15"/>
    <x v="1"/>
    <x v="1"/>
    <n v="0"/>
    <x v="21"/>
    <x v="2"/>
    <x v="3"/>
    <n v="13"/>
    <n v="16.64"/>
    <n v="195"/>
    <n v="249.60000000000002"/>
    <x v="19"/>
    <x v="1"/>
    <x v="1"/>
  </r>
  <r>
    <x v="213"/>
    <s v="P0036"/>
    <n v="8"/>
    <x v="2"/>
    <x v="0"/>
    <n v="0"/>
    <x v="43"/>
    <x v="4"/>
    <x v="1"/>
    <n v="90"/>
    <n v="96.3"/>
    <n v="720"/>
    <n v="770.4"/>
    <x v="19"/>
    <x v="1"/>
    <x v="1"/>
  </r>
  <r>
    <x v="214"/>
    <s v="P0012"/>
    <n v="7"/>
    <x v="2"/>
    <x v="1"/>
    <n v="0"/>
    <x v="35"/>
    <x v="2"/>
    <x v="1"/>
    <n v="73"/>
    <n v="94.17"/>
    <n v="511"/>
    <n v="659.19"/>
    <x v="13"/>
    <x v="1"/>
    <x v="1"/>
  </r>
  <r>
    <x v="214"/>
    <s v="P0005"/>
    <n v="15"/>
    <x v="2"/>
    <x v="0"/>
    <n v="0"/>
    <x v="24"/>
    <x v="3"/>
    <x v="0"/>
    <n v="133"/>
    <n v="155.61000000000001"/>
    <n v="1995"/>
    <n v="2334.15"/>
    <x v="13"/>
    <x v="1"/>
    <x v="1"/>
  </r>
  <r>
    <x v="215"/>
    <s v="P0037"/>
    <n v="15"/>
    <x v="2"/>
    <x v="1"/>
    <n v="0"/>
    <x v="8"/>
    <x v="1"/>
    <x v="1"/>
    <n v="67"/>
    <n v="85.76"/>
    <n v="1005"/>
    <n v="1286.4000000000001"/>
    <x v="14"/>
    <x v="1"/>
    <x v="1"/>
  </r>
  <r>
    <x v="216"/>
    <s v="P0026"/>
    <n v="13"/>
    <x v="0"/>
    <x v="0"/>
    <n v="0"/>
    <x v="42"/>
    <x v="4"/>
    <x v="3"/>
    <n v="18"/>
    <n v="24.66"/>
    <n v="234"/>
    <n v="320.58"/>
    <x v="3"/>
    <x v="2"/>
    <x v="1"/>
  </r>
  <r>
    <x v="217"/>
    <s v="P0004"/>
    <n v="2"/>
    <x v="2"/>
    <x v="1"/>
    <n v="0"/>
    <x v="3"/>
    <x v="3"/>
    <x v="2"/>
    <n v="44"/>
    <n v="48.84"/>
    <n v="88"/>
    <n v="97.68"/>
    <x v="16"/>
    <x v="2"/>
    <x v="1"/>
  </r>
  <r>
    <x v="218"/>
    <s v="P0003"/>
    <n v="1"/>
    <x v="2"/>
    <x v="1"/>
    <n v="0"/>
    <x v="6"/>
    <x v="3"/>
    <x v="1"/>
    <n v="71"/>
    <n v="80.94"/>
    <n v="71"/>
    <n v="80.94"/>
    <x v="20"/>
    <x v="2"/>
    <x v="1"/>
  </r>
  <r>
    <x v="219"/>
    <s v="P0044"/>
    <n v="6"/>
    <x v="2"/>
    <x v="0"/>
    <n v="0"/>
    <x v="11"/>
    <x v="1"/>
    <x v="1"/>
    <n v="76"/>
    <n v="82.08"/>
    <n v="456"/>
    <n v="492.48"/>
    <x v="21"/>
    <x v="2"/>
    <x v="1"/>
  </r>
  <r>
    <x v="220"/>
    <s v="P0030"/>
    <n v="3"/>
    <x v="2"/>
    <x v="0"/>
    <n v="0"/>
    <x v="28"/>
    <x v="4"/>
    <x v="0"/>
    <n v="148"/>
    <n v="201.28"/>
    <n v="444"/>
    <n v="603.84"/>
    <x v="4"/>
    <x v="2"/>
    <x v="1"/>
  </r>
  <r>
    <x v="220"/>
    <s v="P0004"/>
    <n v="11"/>
    <x v="1"/>
    <x v="1"/>
    <n v="0"/>
    <x v="3"/>
    <x v="3"/>
    <x v="2"/>
    <n v="44"/>
    <n v="48.84"/>
    <n v="484"/>
    <n v="537.24"/>
    <x v="4"/>
    <x v="2"/>
    <x v="1"/>
  </r>
  <r>
    <x v="221"/>
    <s v="P0033"/>
    <n v="12"/>
    <x v="0"/>
    <x v="0"/>
    <n v="0"/>
    <x v="38"/>
    <x v="4"/>
    <x v="1"/>
    <n v="95"/>
    <n v="119.7"/>
    <n v="1140"/>
    <n v="1436.4"/>
    <x v="26"/>
    <x v="2"/>
    <x v="1"/>
  </r>
  <r>
    <x v="222"/>
    <s v="P0016"/>
    <n v="2"/>
    <x v="2"/>
    <x v="1"/>
    <n v="0"/>
    <x v="21"/>
    <x v="2"/>
    <x v="3"/>
    <n v="13"/>
    <n v="16.64"/>
    <n v="26"/>
    <n v="33.28"/>
    <x v="29"/>
    <x v="2"/>
    <x v="1"/>
  </r>
  <r>
    <x v="222"/>
    <s v="P0026"/>
    <n v="13"/>
    <x v="2"/>
    <x v="0"/>
    <n v="0"/>
    <x v="42"/>
    <x v="4"/>
    <x v="3"/>
    <n v="18"/>
    <n v="24.66"/>
    <n v="234"/>
    <n v="320.58"/>
    <x v="29"/>
    <x v="2"/>
    <x v="1"/>
  </r>
  <r>
    <x v="223"/>
    <s v="P0019"/>
    <n v="2"/>
    <x v="1"/>
    <x v="1"/>
    <n v="0"/>
    <x v="40"/>
    <x v="2"/>
    <x v="0"/>
    <n v="150"/>
    <n v="210"/>
    <n v="300"/>
    <n v="420"/>
    <x v="7"/>
    <x v="2"/>
    <x v="1"/>
  </r>
  <r>
    <x v="223"/>
    <s v="P0027"/>
    <n v="10"/>
    <x v="2"/>
    <x v="1"/>
    <n v="0"/>
    <x v="26"/>
    <x v="4"/>
    <x v="2"/>
    <n v="48"/>
    <n v="57.120000000000005"/>
    <n v="480"/>
    <n v="571.20000000000005"/>
    <x v="7"/>
    <x v="2"/>
    <x v="1"/>
  </r>
  <r>
    <x v="224"/>
    <s v="P0041"/>
    <n v="6"/>
    <x v="0"/>
    <x v="1"/>
    <n v="0"/>
    <x v="41"/>
    <x v="1"/>
    <x v="0"/>
    <n v="138"/>
    <n v="173.88"/>
    <n v="828"/>
    <n v="1043.28"/>
    <x v="8"/>
    <x v="2"/>
    <x v="1"/>
  </r>
  <r>
    <x v="225"/>
    <s v="P0032"/>
    <n v="9"/>
    <x v="2"/>
    <x v="1"/>
    <n v="0"/>
    <x v="18"/>
    <x v="4"/>
    <x v="1"/>
    <n v="89"/>
    <n v="117.48"/>
    <n v="801"/>
    <n v="1057.32"/>
    <x v="19"/>
    <x v="2"/>
    <x v="1"/>
  </r>
  <r>
    <x v="226"/>
    <s v="P0001"/>
    <n v="2"/>
    <x v="0"/>
    <x v="0"/>
    <n v="0"/>
    <x v="16"/>
    <x v="3"/>
    <x v="1"/>
    <n v="98"/>
    <n v="103.88"/>
    <n v="196"/>
    <n v="207.76"/>
    <x v="11"/>
    <x v="2"/>
    <x v="1"/>
  </r>
  <r>
    <x v="226"/>
    <s v="P0030"/>
    <n v="11"/>
    <x v="2"/>
    <x v="0"/>
    <n v="0"/>
    <x v="28"/>
    <x v="4"/>
    <x v="0"/>
    <n v="148"/>
    <n v="201.28"/>
    <n v="1628"/>
    <n v="2214.08"/>
    <x v="11"/>
    <x v="2"/>
    <x v="1"/>
  </r>
  <r>
    <x v="227"/>
    <s v="P0032"/>
    <n v="12"/>
    <x v="1"/>
    <x v="0"/>
    <n v="0"/>
    <x v="18"/>
    <x v="4"/>
    <x v="1"/>
    <n v="89"/>
    <n v="117.48"/>
    <n v="1068"/>
    <n v="1409.76"/>
    <x v="28"/>
    <x v="2"/>
    <x v="1"/>
  </r>
  <r>
    <x v="228"/>
    <s v="P0001"/>
    <n v="13"/>
    <x v="1"/>
    <x v="1"/>
    <n v="0"/>
    <x v="16"/>
    <x v="3"/>
    <x v="1"/>
    <n v="98"/>
    <n v="103.88"/>
    <n v="1274"/>
    <n v="1350.44"/>
    <x v="24"/>
    <x v="2"/>
    <x v="1"/>
  </r>
  <r>
    <x v="229"/>
    <s v="P0002"/>
    <n v="2"/>
    <x v="1"/>
    <x v="1"/>
    <n v="0"/>
    <x v="29"/>
    <x v="3"/>
    <x v="1"/>
    <n v="105"/>
    <n v="142.80000000000001"/>
    <n v="210"/>
    <n v="285.60000000000002"/>
    <x v="0"/>
    <x v="3"/>
    <x v="1"/>
  </r>
  <r>
    <x v="230"/>
    <s v="P0002"/>
    <n v="3"/>
    <x v="2"/>
    <x v="1"/>
    <n v="0"/>
    <x v="29"/>
    <x v="3"/>
    <x v="1"/>
    <n v="105"/>
    <n v="142.80000000000001"/>
    <n v="315"/>
    <n v="428.40000000000003"/>
    <x v="1"/>
    <x v="3"/>
    <x v="1"/>
  </r>
  <r>
    <x v="231"/>
    <s v="P0040"/>
    <n v="2"/>
    <x v="0"/>
    <x v="1"/>
    <n v="0"/>
    <x v="17"/>
    <x v="1"/>
    <x v="1"/>
    <n v="90"/>
    <n v="115.2"/>
    <n v="180"/>
    <n v="230.4"/>
    <x v="16"/>
    <x v="3"/>
    <x v="1"/>
  </r>
  <r>
    <x v="232"/>
    <s v="P0026"/>
    <n v="7"/>
    <x v="2"/>
    <x v="0"/>
    <n v="0"/>
    <x v="42"/>
    <x v="4"/>
    <x v="3"/>
    <n v="18"/>
    <n v="24.66"/>
    <n v="126"/>
    <n v="172.62"/>
    <x v="20"/>
    <x v="3"/>
    <x v="1"/>
  </r>
  <r>
    <x v="233"/>
    <s v="P0039"/>
    <n v="12"/>
    <x v="0"/>
    <x v="1"/>
    <n v="0"/>
    <x v="34"/>
    <x v="1"/>
    <x v="3"/>
    <n v="37"/>
    <n v="42.55"/>
    <n v="444"/>
    <n v="510.59999999999997"/>
    <x v="4"/>
    <x v="3"/>
    <x v="1"/>
  </r>
  <r>
    <x v="233"/>
    <s v="P0002"/>
    <n v="9"/>
    <x v="1"/>
    <x v="0"/>
    <n v="0"/>
    <x v="29"/>
    <x v="3"/>
    <x v="1"/>
    <n v="105"/>
    <n v="142.80000000000001"/>
    <n v="945"/>
    <n v="1285.2"/>
    <x v="4"/>
    <x v="3"/>
    <x v="1"/>
  </r>
  <r>
    <x v="234"/>
    <s v="P0016"/>
    <n v="14"/>
    <x v="0"/>
    <x v="0"/>
    <n v="0"/>
    <x v="21"/>
    <x v="2"/>
    <x v="3"/>
    <n v="13"/>
    <n v="16.64"/>
    <n v="182"/>
    <n v="232.96"/>
    <x v="22"/>
    <x v="3"/>
    <x v="1"/>
  </r>
  <r>
    <x v="235"/>
    <s v="P0041"/>
    <n v="9"/>
    <x v="2"/>
    <x v="1"/>
    <n v="0"/>
    <x v="41"/>
    <x v="1"/>
    <x v="0"/>
    <n v="138"/>
    <n v="173.88"/>
    <n v="1242"/>
    <n v="1564.92"/>
    <x v="7"/>
    <x v="3"/>
    <x v="1"/>
  </r>
  <r>
    <x v="236"/>
    <s v="P0018"/>
    <n v="2"/>
    <x v="0"/>
    <x v="0"/>
    <n v="0"/>
    <x v="30"/>
    <x v="2"/>
    <x v="3"/>
    <n v="37"/>
    <n v="49.21"/>
    <n v="74"/>
    <n v="98.42"/>
    <x v="9"/>
    <x v="3"/>
    <x v="1"/>
  </r>
  <r>
    <x v="236"/>
    <s v="P0012"/>
    <n v="4"/>
    <x v="2"/>
    <x v="0"/>
    <n v="0"/>
    <x v="35"/>
    <x v="2"/>
    <x v="1"/>
    <n v="73"/>
    <n v="94.17"/>
    <n v="292"/>
    <n v="376.68"/>
    <x v="9"/>
    <x v="3"/>
    <x v="1"/>
  </r>
  <r>
    <x v="237"/>
    <s v="P0030"/>
    <n v="2"/>
    <x v="2"/>
    <x v="1"/>
    <n v="0"/>
    <x v="28"/>
    <x v="4"/>
    <x v="0"/>
    <n v="148"/>
    <n v="201.28"/>
    <n v="296"/>
    <n v="402.56"/>
    <x v="10"/>
    <x v="3"/>
    <x v="1"/>
  </r>
  <r>
    <x v="237"/>
    <s v="P0026"/>
    <n v="14"/>
    <x v="1"/>
    <x v="0"/>
    <n v="0"/>
    <x v="42"/>
    <x v="4"/>
    <x v="3"/>
    <n v="18"/>
    <n v="24.66"/>
    <n v="252"/>
    <n v="345.24"/>
    <x v="10"/>
    <x v="3"/>
    <x v="1"/>
  </r>
  <r>
    <x v="238"/>
    <s v="P0044"/>
    <n v="15"/>
    <x v="1"/>
    <x v="0"/>
    <n v="0"/>
    <x v="11"/>
    <x v="1"/>
    <x v="1"/>
    <n v="76"/>
    <n v="82.08"/>
    <n v="1140"/>
    <n v="1231.2"/>
    <x v="19"/>
    <x v="3"/>
    <x v="1"/>
  </r>
  <r>
    <x v="239"/>
    <s v="P0034"/>
    <n v="4"/>
    <x v="2"/>
    <x v="0"/>
    <n v="0"/>
    <x v="13"/>
    <x v="4"/>
    <x v="2"/>
    <n v="55"/>
    <n v="58.3"/>
    <n v="220"/>
    <n v="233.2"/>
    <x v="27"/>
    <x v="3"/>
    <x v="1"/>
  </r>
  <r>
    <x v="240"/>
    <s v="P0004"/>
    <n v="9"/>
    <x v="2"/>
    <x v="1"/>
    <n v="0"/>
    <x v="3"/>
    <x v="3"/>
    <x v="2"/>
    <n v="44"/>
    <n v="48.84"/>
    <n v="396"/>
    <n v="439.56000000000006"/>
    <x v="11"/>
    <x v="3"/>
    <x v="1"/>
  </r>
  <r>
    <x v="240"/>
    <s v="P0003"/>
    <n v="8"/>
    <x v="1"/>
    <x v="0"/>
    <n v="0"/>
    <x v="6"/>
    <x v="3"/>
    <x v="1"/>
    <n v="71"/>
    <n v="80.94"/>
    <n v="568"/>
    <n v="647.52"/>
    <x v="11"/>
    <x v="3"/>
    <x v="1"/>
  </r>
  <r>
    <x v="241"/>
    <s v="P0027"/>
    <n v="2"/>
    <x v="2"/>
    <x v="1"/>
    <n v="0"/>
    <x v="26"/>
    <x v="4"/>
    <x v="2"/>
    <n v="48"/>
    <n v="57.120000000000005"/>
    <n v="96"/>
    <n v="114.24000000000001"/>
    <x v="12"/>
    <x v="3"/>
    <x v="1"/>
  </r>
  <r>
    <x v="242"/>
    <s v="P0014"/>
    <n v="14"/>
    <x v="2"/>
    <x v="1"/>
    <n v="0"/>
    <x v="9"/>
    <x v="2"/>
    <x v="1"/>
    <n v="112"/>
    <n v="146.72"/>
    <n v="1568"/>
    <n v="2054.08"/>
    <x v="14"/>
    <x v="3"/>
    <x v="1"/>
  </r>
  <r>
    <x v="243"/>
    <s v="P0016"/>
    <n v="13"/>
    <x v="1"/>
    <x v="0"/>
    <n v="0"/>
    <x v="21"/>
    <x v="2"/>
    <x v="3"/>
    <n v="13"/>
    <n v="16.64"/>
    <n v="169"/>
    <n v="216.32"/>
    <x v="24"/>
    <x v="3"/>
    <x v="1"/>
  </r>
  <r>
    <x v="243"/>
    <s v="P0027"/>
    <n v="8"/>
    <x v="2"/>
    <x v="0"/>
    <n v="0"/>
    <x v="26"/>
    <x v="4"/>
    <x v="2"/>
    <n v="48"/>
    <n v="57.120000000000005"/>
    <n v="384"/>
    <n v="456.96000000000004"/>
    <x v="24"/>
    <x v="3"/>
    <x v="1"/>
  </r>
  <r>
    <x v="244"/>
    <s v="P0034"/>
    <n v="9"/>
    <x v="0"/>
    <x v="0"/>
    <n v="0"/>
    <x v="13"/>
    <x v="4"/>
    <x v="2"/>
    <n v="55"/>
    <n v="58.3"/>
    <n v="495"/>
    <n v="524.69999999999993"/>
    <x v="0"/>
    <x v="4"/>
    <x v="1"/>
  </r>
  <r>
    <x v="244"/>
    <s v="P0033"/>
    <n v="6"/>
    <x v="1"/>
    <x v="0"/>
    <n v="0"/>
    <x v="38"/>
    <x v="4"/>
    <x v="1"/>
    <n v="95"/>
    <n v="119.7"/>
    <n v="570"/>
    <n v="718.2"/>
    <x v="0"/>
    <x v="4"/>
    <x v="1"/>
  </r>
  <r>
    <x v="245"/>
    <s v="P0013"/>
    <n v="4"/>
    <x v="1"/>
    <x v="1"/>
    <n v="0"/>
    <x v="2"/>
    <x v="2"/>
    <x v="1"/>
    <n v="112"/>
    <n v="122.08"/>
    <n v="448"/>
    <n v="488.32"/>
    <x v="1"/>
    <x v="4"/>
    <x v="1"/>
  </r>
  <r>
    <x v="246"/>
    <s v="P0020"/>
    <n v="10"/>
    <x v="2"/>
    <x v="0"/>
    <n v="0"/>
    <x v="14"/>
    <x v="0"/>
    <x v="2"/>
    <n v="61"/>
    <n v="76.25"/>
    <n v="610"/>
    <n v="762.5"/>
    <x v="3"/>
    <x v="4"/>
    <x v="1"/>
  </r>
  <r>
    <x v="247"/>
    <s v="P0034"/>
    <n v="7"/>
    <x v="2"/>
    <x v="0"/>
    <n v="0"/>
    <x v="13"/>
    <x v="4"/>
    <x v="2"/>
    <n v="55"/>
    <n v="58.3"/>
    <n v="385"/>
    <n v="408.09999999999997"/>
    <x v="16"/>
    <x v="4"/>
    <x v="1"/>
  </r>
  <r>
    <x v="248"/>
    <s v="P0015"/>
    <n v="4"/>
    <x v="1"/>
    <x v="1"/>
    <n v="0"/>
    <x v="27"/>
    <x v="2"/>
    <x v="3"/>
    <n v="12"/>
    <n v="15.719999999999999"/>
    <n v="48"/>
    <n v="62.879999999999995"/>
    <x v="20"/>
    <x v="4"/>
    <x v="1"/>
  </r>
  <r>
    <x v="248"/>
    <s v="P0027"/>
    <n v="1"/>
    <x v="1"/>
    <x v="0"/>
    <n v="0"/>
    <x v="26"/>
    <x v="4"/>
    <x v="2"/>
    <n v="48"/>
    <n v="57.120000000000005"/>
    <n v="48"/>
    <n v="57.120000000000005"/>
    <x v="20"/>
    <x v="4"/>
    <x v="1"/>
  </r>
  <r>
    <x v="249"/>
    <s v="P0022"/>
    <n v="7"/>
    <x v="1"/>
    <x v="0"/>
    <n v="0"/>
    <x v="22"/>
    <x v="0"/>
    <x v="0"/>
    <n v="121"/>
    <n v="141.57"/>
    <n v="847"/>
    <n v="990.99"/>
    <x v="21"/>
    <x v="4"/>
    <x v="1"/>
  </r>
  <r>
    <x v="250"/>
    <s v="P0017"/>
    <n v="12"/>
    <x v="0"/>
    <x v="1"/>
    <n v="0"/>
    <x v="39"/>
    <x v="2"/>
    <x v="0"/>
    <n v="134"/>
    <n v="156.78"/>
    <n v="1608"/>
    <n v="1881.3600000000001"/>
    <x v="4"/>
    <x v="4"/>
    <x v="1"/>
  </r>
  <r>
    <x v="251"/>
    <s v="P0009"/>
    <n v="6"/>
    <x v="2"/>
    <x v="0"/>
    <n v="0"/>
    <x v="37"/>
    <x v="3"/>
    <x v="3"/>
    <n v="6"/>
    <n v="7.8599999999999994"/>
    <n v="36"/>
    <n v="47.16"/>
    <x v="26"/>
    <x v="4"/>
    <x v="1"/>
  </r>
  <r>
    <x v="252"/>
    <s v="P0011"/>
    <n v="7"/>
    <x v="1"/>
    <x v="1"/>
    <n v="0"/>
    <x v="31"/>
    <x v="2"/>
    <x v="2"/>
    <n v="44"/>
    <n v="48.4"/>
    <n v="308"/>
    <n v="338.8"/>
    <x v="6"/>
    <x v="4"/>
    <x v="1"/>
  </r>
  <r>
    <x v="253"/>
    <s v="P0012"/>
    <n v="5"/>
    <x v="2"/>
    <x v="0"/>
    <n v="0"/>
    <x v="35"/>
    <x v="2"/>
    <x v="1"/>
    <n v="73"/>
    <n v="94.17"/>
    <n v="365"/>
    <n v="470.85"/>
    <x v="22"/>
    <x v="4"/>
    <x v="1"/>
  </r>
  <r>
    <x v="254"/>
    <s v="P0008"/>
    <n v="14"/>
    <x v="2"/>
    <x v="1"/>
    <n v="0"/>
    <x v="25"/>
    <x v="3"/>
    <x v="1"/>
    <n v="83"/>
    <n v="94.62"/>
    <n v="1162"/>
    <n v="1324.68"/>
    <x v="29"/>
    <x v="4"/>
    <x v="1"/>
  </r>
  <r>
    <x v="255"/>
    <s v="P0020"/>
    <n v="5"/>
    <x v="1"/>
    <x v="0"/>
    <n v="0"/>
    <x v="14"/>
    <x v="0"/>
    <x v="2"/>
    <n v="61"/>
    <n v="76.25"/>
    <n v="305"/>
    <n v="381.25"/>
    <x v="17"/>
    <x v="4"/>
    <x v="1"/>
  </r>
  <r>
    <x v="256"/>
    <s v="P0010"/>
    <n v="13"/>
    <x v="2"/>
    <x v="1"/>
    <n v="0"/>
    <x v="20"/>
    <x v="2"/>
    <x v="0"/>
    <n v="148"/>
    <n v="164.28"/>
    <n v="1924"/>
    <n v="2135.64"/>
    <x v="23"/>
    <x v="4"/>
    <x v="1"/>
  </r>
  <r>
    <x v="256"/>
    <s v="P0031"/>
    <n v="13"/>
    <x v="1"/>
    <x v="0"/>
    <n v="0"/>
    <x v="5"/>
    <x v="4"/>
    <x v="1"/>
    <n v="93"/>
    <n v="104.16"/>
    <n v="1209"/>
    <n v="1354.08"/>
    <x v="23"/>
    <x v="4"/>
    <x v="1"/>
  </r>
  <r>
    <x v="257"/>
    <s v="P0027"/>
    <n v="8"/>
    <x v="2"/>
    <x v="1"/>
    <n v="0"/>
    <x v="26"/>
    <x v="4"/>
    <x v="2"/>
    <n v="48"/>
    <n v="57.120000000000005"/>
    <n v="384"/>
    <n v="456.96000000000004"/>
    <x v="30"/>
    <x v="4"/>
    <x v="1"/>
  </r>
  <r>
    <x v="258"/>
    <s v="P0027"/>
    <n v="4"/>
    <x v="0"/>
    <x v="0"/>
    <n v="0"/>
    <x v="26"/>
    <x v="4"/>
    <x v="2"/>
    <n v="48"/>
    <n v="57.120000000000005"/>
    <n v="192"/>
    <n v="228.48000000000002"/>
    <x v="7"/>
    <x v="4"/>
    <x v="1"/>
  </r>
  <r>
    <x v="258"/>
    <s v="P0038"/>
    <n v="8"/>
    <x v="0"/>
    <x v="0"/>
    <n v="0"/>
    <x v="1"/>
    <x v="1"/>
    <x v="1"/>
    <n v="72"/>
    <n v="79.92"/>
    <n v="576"/>
    <n v="639.36"/>
    <x v="7"/>
    <x v="4"/>
    <x v="1"/>
  </r>
  <r>
    <x v="259"/>
    <s v="P0044"/>
    <n v="15"/>
    <x v="1"/>
    <x v="1"/>
    <n v="0"/>
    <x v="11"/>
    <x v="1"/>
    <x v="1"/>
    <n v="76"/>
    <n v="82.08"/>
    <n v="1140"/>
    <n v="1231.2"/>
    <x v="9"/>
    <x v="4"/>
    <x v="1"/>
  </r>
  <r>
    <x v="260"/>
    <s v="P0015"/>
    <n v="12"/>
    <x v="2"/>
    <x v="0"/>
    <n v="0"/>
    <x v="27"/>
    <x v="2"/>
    <x v="3"/>
    <n v="12"/>
    <n v="15.719999999999999"/>
    <n v="144"/>
    <n v="188.64"/>
    <x v="18"/>
    <x v="4"/>
    <x v="1"/>
  </r>
  <r>
    <x v="261"/>
    <s v="P0002"/>
    <n v="7"/>
    <x v="1"/>
    <x v="0"/>
    <n v="0"/>
    <x v="29"/>
    <x v="3"/>
    <x v="1"/>
    <n v="105"/>
    <n v="142.80000000000001"/>
    <n v="735"/>
    <n v="999.60000000000014"/>
    <x v="11"/>
    <x v="4"/>
    <x v="1"/>
  </r>
  <r>
    <x v="262"/>
    <s v="P0028"/>
    <n v="2"/>
    <x v="2"/>
    <x v="0"/>
    <n v="0"/>
    <x v="33"/>
    <x v="4"/>
    <x v="3"/>
    <n v="37"/>
    <n v="41.81"/>
    <n v="74"/>
    <n v="83.62"/>
    <x v="12"/>
    <x v="4"/>
    <x v="1"/>
  </r>
  <r>
    <x v="262"/>
    <s v="P0027"/>
    <n v="2"/>
    <x v="1"/>
    <x v="0"/>
    <n v="0"/>
    <x v="26"/>
    <x v="4"/>
    <x v="2"/>
    <n v="48"/>
    <n v="57.120000000000005"/>
    <n v="96"/>
    <n v="114.24000000000001"/>
    <x v="12"/>
    <x v="4"/>
    <x v="1"/>
  </r>
  <r>
    <x v="263"/>
    <s v="P0041"/>
    <n v="10"/>
    <x v="0"/>
    <x v="1"/>
    <n v="0"/>
    <x v="41"/>
    <x v="1"/>
    <x v="0"/>
    <n v="138"/>
    <n v="173.88"/>
    <n v="1380"/>
    <n v="1738.8"/>
    <x v="14"/>
    <x v="4"/>
    <x v="1"/>
  </r>
  <r>
    <x v="263"/>
    <s v="P0008"/>
    <n v="5"/>
    <x v="0"/>
    <x v="0"/>
    <n v="0"/>
    <x v="25"/>
    <x v="3"/>
    <x v="1"/>
    <n v="83"/>
    <n v="94.62"/>
    <n v="415"/>
    <n v="473.1"/>
    <x v="14"/>
    <x v="4"/>
    <x v="1"/>
  </r>
  <r>
    <x v="263"/>
    <s v="P0010"/>
    <n v="9"/>
    <x v="1"/>
    <x v="1"/>
    <n v="0"/>
    <x v="20"/>
    <x v="2"/>
    <x v="0"/>
    <n v="148"/>
    <n v="164.28"/>
    <n v="1332"/>
    <n v="1478.52"/>
    <x v="14"/>
    <x v="4"/>
    <x v="1"/>
  </r>
  <r>
    <x v="263"/>
    <s v="P0004"/>
    <n v="12"/>
    <x v="1"/>
    <x v="0"/>
    <n v="0"/>
    <x v="3"/>
    <x v="3"/>
    <x v="2"/>
    <n v="44"/>
    <n v="48.84"/>
    <n v="528"/>
    <n v="586.08000000000004"/>
    <x v="14"/>
    <x v="4"/>
    <x v="1"/>
  </r>
  <r>
    <x v="263"/>
    <s v="P0020"/>
    <n v="14"/>
    <x v="2"/>
    <x v="1"/>
    <n v="0"/>
    <x v="14"/>
    <x v="0"/>
    <x v="2"/>
    <n v="61"/>
    <n v="76.25"/>
    <n v="854"/>
    <n v="1067.5"/>
    <x v="14"/>
    <x v="4"/>
    <x v="1"/>
  </r>
  <r>
    <x v="264"/>
    <s v="P0044"/>
    <n v="9"/>
    <x v="2"/>
    <x v="0"/>
    <n v="0"/>
    <x v="11"/>
    <x v="1"/>
    <x v="1"/>
    <n v="76"/>
    <n v="82.08"/>
    <n v="684"/>
    <n v="738.72"/>
    <x v="24"/>
    <x v="4"/>
    <x v="1"/>
  </r>
  <r>
    <x v="264"/>
    <s v="P0005"/>
    <n v="4"/>
    <x v="0"/>
    <x v="1"/>
    <n v="0"/>
    <x v="24"/>
    <x v="3"/>
    <x v="0"/>
    <n v="133"/>
    <n v="155.61000000000001"/>
    <n v="532"/>
    <n v="622.44000000000005"/>
    <x v="24"/>
    <x v="4"/>
    <x v="1"/>
  </r>
  <r>
    <x v="264"/>
    <s v="P0033"/>
    <n v="3"/>
    <x v="1"/>
    <x v="1"/>
    <n v="0"/>
    <x v="38"/>
    <x v="4"/>
    <x v="1"/>
    <n v="95"/>
    <n v="119.7"/>
    <n v="285"/>
    <n v="359.1"/>
    <x v="24"/>
    <x v="4"/>
    <x v="1"/>
  </r>
  <r>
    <x v="265"/>
    <s v="P0008"/>
    <n v="14"/>
    <x v="1"/>
    <x v="0"/>
    <n v="0"/>
    <x v="25"/>
    <x v="3"/>
    <x v="1"/>
    <n v="83"/>
    <n v="94.62"/>
    <n v="1162"/>
    <n v="1324.68"/>
    <x v="2"/>
    <x v="5"/>
    <x v="1"/>
  </r>
  <r>
    <x v="266"/>
    <s v="P0028"/>
    <n v="8"/>
    <x v="0"/>
    <x v="0"/>
    <n v="0"/>
    <x v="33"/>
    <x v="4"/>
    <x v="3"/>
    <n v="37"/>
    <n v="41.81"/>
    <n v="296"/>
    <n v="334.48"/>
    <x v="26"/>
    <x v="5"/>
    <x v="1"/>
  </r>
  <r>
    <x v="267"/>
    <s v="P0039"/>
    <n v="13"/>
    <x v="1"/>
    <x v="1"/>
    <n v="0"/>
    <x v="34"/>
    <x v="1"/>
    <x v="3"/>
    <n v="37"/>
    <n v="42.55"/>
    <n v="481"/>
    <n v="553.15"/>
    <x v="5"/>
    <x v="5"/>
    <x v="1"/>
  </r>
  <r>
    <x v="267"/>
    <s v="P0021"/>
    <n v="6"/>
    <x v="2"/>
    <x v="0"/>
    <n v="0"/>
    <x v="32"/>
    <x v="0"/>
    <x v="0"/>
    <n v="126"/>
    <n v="162.54"/>
    <n v="756"/>
    <n v="975.24"/>
    <x v="5"/>
    <x v="5"/>
    <x v="1"/>
  </r>
  <r>
    <x v="268"/>
    <s v="P0026"/>
    <n v="6"/>
    <x v="2"/>
    <x v="1"/>
    <n v="0"/>
    <x v="42"/>
    <x v="4"/>
    <x v="3"/>
    <n v="18"/>
    <n v="24.66"/>
    <n v="108"/>
    <n v="147.96"/>
    <x v="22"/>
    <x v="5"/>
    <x v="1"/>
  </r>
  <r>
    <x v="269"/>
    <s v="P0042"/>
    <n v="15"/>
    <x v="0"/>
    <x v="0"/>
    <n v="0"/>
    <x v="10"/>
    <x v="1"/>
    <x v="0"/>
    <n v="120"/>
    <n v="162"/>
    <n v="1800"/>
    <n v="2430"/>
    <x v="17"/>
    <x v="5"/>
    <x v="1"/>
  </r>
  <r>
    <x v="270"/>
    <s v="P0029"/>
    <n v="15"/>
    <x v="1"/>
    <x v="1"/>
    <n v="0"/>
    <x v="19"/>
    <x v="4"/>
    <x v="2"/>
    <n v="47"/>
    <n v="53.11"/>
    <n v="705"/>
    <n v="796.65"/>
    <x v="23"/>
    <x v="5"/>
    <x v="1"/>
  </r>
  <r>
    <x v="271"/>
    <s v="P0002"/>
    <n v="8"/>
    <x v="2"/>
    <x v="1"/>
    <n v="0"/>
    <x v="29"/>
    <x v="3"/>
    <x v="1"/>
    <n v="105"/>
    <n v="142.80000000000001"/>
    <n v="840"/>
    <n v="1142.4000000000001"/>
    <x v="8"/>
    <x v="5"/>
    <x v="1"/>
  </r>
  <r>
    <x v="272"/>
    <s v="P0017"/>
    <n v="14"/>
    <x v="2"/>
    <x v="1"/>
    <n v="0"/>
    <x v="39"/>
    <x v="2"/>
    <x v="0"/>
    <n v="134"/>
    <n v="156.78"/>
    <n v="1876"/>
    <n v="2194.92"/>
    <x v="10"/>
    <x v="5"/>
    <x v="1"/>
  </r>
  <r>
    <x v="273"/>
    <s v="P0040"/>
    <n v="10"/>
    <x v="1"/>
    <x v="1"/>
    <n v="0"/>
    <x v="17"/>
    <x v="1"/>
    <x v="1"/>
    <n v="90"/>
    <n v="115.2"/>
    <n v="900"/>
    <n v="1152"/>
    <x v="18"/>
    <x v="5"/>
    <x v="1"/>
  </r>
  <r>
    <x v="273"/>
    <s v="P0001"/>
    <n v="4"/>
    <x v="2"/>
    <x v="1"/>
    <n v="0"/>
    <x v="16"/>
    <x v="3"/>
    <x v="1"/>
    <n v="98"/>
    <n v="103.88"/>
    <n v="392"/>
    <n v="415.52"/>
    <x v="18"/>
    <x v="5"/>
    <x v="1"/>
  </r>
  <r>
    <x v="274"/>
    <s v="P0004"/>
    <n v="8"/>
    <x v="2"/>
    <x v="0"/>
    <n v="0"/>
    <x v="3"/>
    <x v="3"/>
    <x v="2"/>
    <n v="44"/>
    <n v="48.84"/>
    <n v="352"/>
    <n v="390.72"/>
    <x v="19"/>
    <x v="5"/>
    <x v="1"/>
  </r>
  <r>
    <x v="275"/>
    <s v="P0018"/>
    <n v="7"/>
    <x v="2"/>
    <x v="1"/>
    <n v="0"/>
    <x v="30"/>
    <x v="2"/>
    <x v="3"/>
    <n v="37"/>
    <n v="49.21"/>
    <n v="259"/>
    <n v="344.47"/>
    <x v="27"/>
    <x v="5"/>
    <x v="1"/>
  </r>
  <r>
    <x v="276"/>
    <s v="P0012"/>
    <n v="7"/>
    <x v="1"/>
    <x v="0"/>
    <n v="0"/>
    <x v="35"/>
    <x v="2"/>
    <x v="1"/>
    <n v="73"/>
    <n v="94.17"/>
    <n v="511"/>
    <n v="659.19"/>
    <x v="11"/>
    <x v="5"/>
    <x v="1"/>
  </r>
  <r>
    <x v="277"/>
    <s v="P0034"/>
    <n v="4"/>
    <x v="2"/>
    <x v="1"/>
    <n v="0"/>
    <x v="13"/>
    <x v="4"/>
    <x v="2"/>
    <n v="55"/>
    <n v="58.3"/>
    <n v="220"/>
    <n v="233.2"/>
    <x v="12"/>
    <x v="5"/>
    <x v="1"/>
  </r>
  <r>
    <x v="277"/>
    <s v="P0043"/>
    <n v="12"/>
    <x v="2"/>
    <x v="0"/>
    <n v="0"/>
    <x v="23"/>
    <x v="1"/>
    <x v="1"/>
    <n v="67"/>
    <n v="83.08"/>
    <n v="804"/>
    <n v="996.96"/>
    <x v="12"/>
    <x v="5"/>
    <x v="1"/>
  </r>
  <r>
    <x v="278"/>
    <s v="P0033"/>
    <n v="15"/>
    <x v="2"/>
    <x v="1"/>
    <n v="0"/>
    <x v="38"/>
    <x v="4"/>
    <x v="1"/>
    <n v="95"/>
    <n v="119.7"/>
    <n v="1425"/>
    <n v="1795.5"/>
    <x v="2"/>
    <x v="6"/>
    <x v="1"/>
  </r>
  <r>
    <x v="279"/>
    <s v="P0007"/>
    <n v="7"/>
    <x v="2"/>
    <x v="0"/>
    <n v="0"/>
    <x v="36"/>
    <x v="3"/>
    <x v="2"/>
    <n v="43"/>
    <n v="47.730000000000004"/>
    <n v="301"/>
    <n v="334.11"/>
    <x v="3"/>
    <x v="6"/>
    <x v="1"/>
  </r>
  <r>
    <x v="280"/>
    <s v="P0025"/>
    <n v="7"/>
    <x v="1"/>
    <x v="1"/>
    <n v="0"/>
    <x v="7"/>
    <x v="0"/>
    <x v="3"/>
    <n v="7"/>
    <n v="8.33"/>
    <n v="49"/>
    <n v="58.31"/>
    <x v="15"/>
    <x v="6"/>
    <x v="1"/>
  </r>
  <r>
    <x v="280"/>
    <s v="P0015"/>
    <n v="8"/>
    <x v="2"/>
    <x v="0"/>
    <n v="0"/>
    <x v="27"/>
    <x v="2"/>
    <x v="3"/>
    <n v="12"/>
    <n v="15.719999999999999"/>
    <n v="96"/>
    <n v="125.75999999999999"/>
    <x v="15"/>
    <x v="6"/>
    <x v="1"/>
  </r>
  <r>
    <x v="281"/>
    <s v="P0041"/>
    <n v="2"/>
    <x v="2"/>
    <x v="1"/>
    <n v="0"/>
    <x v="41"/>
    <x v="1"/>
    <x v="0"/>
    <n v="138"/>
    <n v="173.88"/>
    <n v="276"/>
    <n v="347.76"/>
    <x v="16"/>
    <x v="6"/>
    <x v="1"/>
  </r>
  <r>
    <x v="282"/>
    <s v="P0018"/>
    <n v="2"/>
    <x v="2"/>
    <x v="0"/>
    <n v="0"/>
    <x v="30"/>
    <x v="2"/>
    <x v="3"/>
    <n v="37"/>
    <n v="49.21"/>
    <n v="74"/>
    <n v="98.42"/>
    <x v="21"/>
    <x v="6"/>
    <x v="1"/>
  </r>
  <r>
    <x v="283"/>
    <s v="P0032"/>
    <n v="12"/>
    <x v="1"/>
    <x v="1"/>
    <n v="0"/>
    <x v="18"/>
    <x v="4"/>
    <x v="1"/>
    <n v="89"/>
    <n v="117.48"/>
    <n v="1068"/>
    <n v="1409.76"/>
    <x v="26"/>
    <x v="6"/>
    <x v="1"/>
  </r>
  <r>
    <x v="284"/>
    <s v="P0028"/>
    <n v="12"/>
    <x v="2"/>
    <x v="1"/>
    <n v="0"/>
    <x v="33"/>
    <x v="4"/>
    <x v="3"/>
    <n v="37"/>
    <n v="41.81"/>
    <n v="444"/>
    <n v="501.72"/>
    <x v="6"/>
    <x v="6"/>
    <x v="1"/>
  </r>
  <r>
    <x v="285"/>
    <s v="P0025"/>
    <n v="7"/>
    <x v="2"/>
    <x v="0"/>
    <n v="0"/>
    <x v="7"/>
    <x v="0"/>
    <x v="3"/>
    <n v="7"/>
    <n v="8.33"/>
    <n v="49"/>
    <n v="58.31"/>
    <x v="22"/>
    <x v="6"/>
    <x v="1"/>
  </r>
  <r>
    <x v="286"/>
    <s v="P0033"/>
    <n v="9"/>
    <x v="2"/>
    <x v="0"/>
    <n v="0"/>
    <x v="38"/>
    <x v="4"/>
    <x v="1"/>
    <n v="95"/>
    <n v="119.7"/>
    <n v="855"/>
    <n v="1077.3"/>
    <x v="29"/>
    <x v="6"/>
    <x v="1"/>
  </r>
  <r>
    <x v="287"/>
    <s v="P0004"/>
    <n v="2"/>
    <x v="1"/>
    <x v="0"/>
    <n v="0"/>
    <x v="3"/>
    <x v="3"/>
    <x v="2"/>
    <n v="44"/>
    <n v="48.84"/>
    <n v="88"/>
    <n v="97.68"/>
    <x v="17"/>
    <x v="6"/>
    <x v="1"/>
  </r>
  <r>
    <x v="288"/>
    <s v="P0041"/>
    <n v="8"/>
    <x v="1"/>
    <x v="1"/>
    <n v="0"/>
    <x v="41"/>
    <x v="1"/>
    <x v="0"/>
    <n v="138"/>
    <n v="173.88"/>
    <n v="1104"/>
    <n v="1391.04"/>
    <x v="30"/>
    <x v="6"/>
    <x v="1"/>
  </r>
  <r>
    <x v="289"/>
    <s v="P0010"/>
    <n v="12"/>
    <x v="2"/>
    <x v="0"/>
    <n v="0"/>
    <x v="20"/>
    <x v="2"/>
    <x v="0"/>
    <n v="148"/>
    <n v="164.28"/>
    <n v="1776"/>
    <n v="1971.3600000000001"/>
    <x v="7"/>
    <x v="6"/>
    <x v="1"/>
  </r>
  <r>
    <x v="290"/>
    <s v="P0042"/>
    <n v="8"/>
    <x v="0"/>
    <x v="0"/>
    <n v="0"/>
    <x v="10"/>
    <x v="1"/>
    <x v="0"/>
    <n v="120"/>
    <n v="162"/>
    <n v="960"/>
    <n v="1296"/>
    <x v="9"/>
    <x v="6"/>
    <x v="1"/>
  </r>
  <r>
    <x v="291"/>
    <s v="P0034"/>
    <n v="6"/>
    <x v="2"/>
    <x v="1"/>
    <n v="0"/>
    <x v="13"/>
    <x v="4"/>
    <x v="2"/>
    <n v="55"/>
    <n v="58.3"/>
    <n v="330"/>
    <n v="349.79999999999995"/>
    <x v="18"/>
    <x v="6"/>
    <x v="1"/>
  </r>
  <r>
    <x v="292"/>
    <s v="P0018"/>
    <n v="2"/>
    <x v="1"/>
    <x v="0"/>
    <n v="0"/>
    <x v="30"/>
    <x v="2"/>
    <x v="3"/>
    <n v="37"/>
    <n v="49.21"/>
    <n v="74"/>
    <n v="98.42"/>
    <x v="19"/>
    <x v="6"/>
    <x v="1"/>
  </r>
  <r>
    <x v="293"/>
    <s v="P0006"/>
    <n v="14"/>
    <x v="2"/>
    <x v="1"/>
    <n v="0"/>
    <x v="15"/>
    <x v="3"/>
    <x v="1"/>
    <n v="75"/>
    <n v="85.5"/>
    <n v="1050"/>
    <n v="1197"/>
    <x v="27"/>
    <x v="6"/>
    <x v="1"/>
  </r>
  <r>
    <x v="293"/>
    <s v="P0027"/>
    <n v="1"/>
    <x v="1"/>
    <x v="0"/>
    <n v="0"/>
    <x v="26"/>
    <x v="4"/>
    <x v="2"/>
    <n v="48"/>
    <n v="57.120000000000005"/>
    <n v="48"/>
    <n v="57.120000000000005"/>
    <x v="27"/>
    <x v="6"/>
    <x v="1"/>
  </r>
  <r>
    <x v="294"/>
    <s v="P0044"/>
    <n v="2"/>
    <x v="2"/>
    <x v="1"/>
    <n v="0"/>
    <x v="11"/>
    <x v="1"/>
    <x v="1"/>
    <n v="76"/>
    <n v="82.08"/>
    <n v="152"/>
    <n v="164.16"/>
    <x v="11"/>
    <x v="6"/>
    <x v="1"/>
  </r>
  <r>
    <x v="294"/>
    <s v="P0017"/>
    <n v="12"/>
    <x v="2"/>
    <x v="1"/>
    <n v="0"/>
    <x v="39"/>
    <x v="2"/>
    <x v="0"/>
    <n v="134"/>
    <n v="156.78"/>
    <n v="1608"/>
    <n v="1881.3600000000001"/>
    <x v="11"/>
    <x v="6"/>
    <x v="1"/>
  </r>
  <r>
    <x v="294"/>
    <s v="P0003"/>
    <n v="13"/>
    <x v="1"/>
    <x v="1"/>
    <n v="0"/>
    <x v="6"/>
    <x v="3"/>
    <x v="1"/>
    <n v="71"/>
    <n v="80.94"/>
    <n v="923"/>
    <n v="1052.22"/>
    <x v="11"/>
    <x v="6"/>
    <x v="1"/>
  </r>
  <r>
    <x v="295"/>
    <s v="P0003"/>
    <n v="10"/>
    <x v="1"/>
    <x v="0"/>
    <n v="0"/>
    <x v="6"/>
    <x v="3"/>
    <x v="1"/>
    <n v="71"/>
    <n v="80.94"/>
    <n v="710"/>
    <n v="809.4"/>
    <x v="12"/>
    <x v="6"/>
    <x v="1"/>
  </r>
  <r>
    <x v="295"/>
    <s v="P0026"/>
    <n v="1"/>
    <x v="1"/>
    <x v="1"/>
    <n v="0"/>
    <x v="42"/>
    <x v="4"/>
    <x v="3"/>
    <n v="18"/>
    <n v="24.66"/>
    <n v="18"/>
    <n v="24.66"/>
    <x v="12"/>
    <x v="6"/>
    <x v="1"/>
  </r>
  <r>
    <x v="296"/>
    <s v="P0012"/>
    <n v="5"/>
    <x v="2"/>
    <x v="1"/>
    <n v="0"/>
    <x v="35"/>
    <x v="2"/>
    <x v="1"/>
    <n v="73"/>
    <n v="94.17"/>
    <n v="365"/>
    <n v="470.85"/>
    <x v="2"/>
    <x v="7"/>
    <x v="1"/>
  </r>
  <r>
    <x v="297"/>
    <s v="P0016"/>
    <n v="9"/>
    <x v="1"/>
    <x v="0"/>
    <n v="0"/>
    <x v="21"/>
    <x v="2"/>
    <x v="3"/>
    <n v="13"/>
    <n v="16.64"/>
    <n v="117"/>
    <n v="149.76"/>
    <x v="16"/>
    <x v="7"/>
    <x v="1"/>
  </r>
  <r>
    <x v="298"/>
    <s v="P0016"/>
    <n v="2"/>
    <x v="2"/>
    <x v="0"/>
    <n v="0"/>
    <x v="21"/>
    <x v="2"/>
    <x v="3"/>
    <n v="13"/>
    <n v="16.64"/>
    <n v="26"/>
    <n v="33.28"/>
    <x v="21"/>
    <x v="7"/>
    <x v="1"/>
  </r>
  <r>
    <x v="298"/>
    <s v="P0032"/>
    <n v="12"/>
    <x v="2"/>
    <x v="1"/>
    <n v="0"/>
    <x v="18"/>
    <x v="4"/>
    <x v="1"/>
    <n v="89"/>
    <n v="117.48"/>
    <n v="1068"/>
    <n v="1409.76"/>
    <x v="21"/>
    <x v="7"/>
    <x v="1"/>
  </r>
  <r>
    <x v="298"/>
    <s v="P0021"/>
    <n v="11"/>
    <x v="2"/>
    <x v="1"/>
    <n v="0"/>
    <x v="32"/>
    <x v="0"/>
    <x v="0"/>
    <n v="126"/>
    <n v="162.54"/>
    <n v="1386"/>
    <n v="1787.9399999999998"/>
    <x v="21"/>
    <x v="7"/>
    <x v="1"/>
  </r>
  <r>
    <x v="299"/>
    <s v="P0030"/>
    <n v="14"/>
    <x v="2"/>
    <x v="1"/>
    <n v="0"/>
    <x v="28"/>
    <x v="4"/>
    <x v="0"/>
    <n v="148"/>
    <n v="201.28"/>
    <n v="2072"/>
    <n v="2817.92"/>
    <x v="29"/>
    <x v="7"/>
    <x v="1"/>
  </r>
  <r>
    <x v="300"/>
    <s v="P0011"/>
    <n v="10"/>
    <x v="0"/>
    <x v="1"/>
    <n v="0"/>
    <x v="31"/>
    <x v="2"/>
    <x v="2"/>
    <n v="44"/>
    <n v="48.4"/>
    <n v="440"/>
    <n v="484"/>
    <x v="17"/>
    <x v="7"/>
    <x v="1"/>
  </r>
  <r>
    <x v="300"/>
    <s v="P0015"/>
    <n v="7"/>
    <x v="2"/>
    <x v="0"/>
    <n v="0"/>
    <x v="27"/>
    <x v="2"/>
    <x v="3"/>
    <n v="12"/>
    <n v="15.719999999999999"/>
    <n v="84"/>
    <n v="110.03999999999999"/>
    <x v="17"/>
    <x v="7"/>
    <x v="1"/>
  </r>
  <r>
    <x v="301"/>
    <s v="P0029"/>
    <n v="8"/>
    <x v="1"/>
    <x v="0"/>
    <n v="0"/>
    <x v="19"/>
    <x v="4"/>
    <x v="2"/>
    <n v="47"/>
    <n v="53.11"/>
    <n v="376"/>
    <n v="424.88"/>
    <x v="7"/>
    <x v="7"/>
    <x v="1"/>
  </r>
  <r>
    <x v="301"/>
    <s v="P0010"/>
    <n v="2"/>
    <x v="1"/>
    <x v="1"/>
    <n v="0"/>
    <x v="20"/>
    <x v="2"/>
    <x v="0"/>
    <n v="148"/>
    <n v="164.28"/>
    <n v="296"/>
    <n v="328.56"/>
    <x v="7"/>
    <x v="7"/>
    <x v="1"/>
  </r>
  <r>
    <x v="302"/>
    <s v="P0007"/>
    <n v="3"/>
    <x v="1"/>
    <x v="0"/>
    <n v="0"/>
    <x v="36"/>
    <x v="3"/>
    <x v="2"/>
    <n v="43"/>
    <n v="47.730000000000004"/>
    <n v="129"/>
    <n v="143.19"/>
    <x v="8"/>
    <x v="7"/>
    <x v="1"/>
  </r>
  <r>
    <x v="303"/>
    <s v="P0023"/>
    <n v="13"/>
    <x v="2"/>
    <x v="0"/>
    <n v="0"/>
    <x v="12"/>
    <x v="0"/>
    <x v="0"/>
    <n v="141"/>
    <n v="149.46"/>
    <n v="1833"/>
    <n v="1942.98"/>
    <x v="9"/>
    <x v="7"/>
    <x v="1"/>
  </r>
  <r>
    <x v="303"/>
    <s v="P0033"/>
    <n v="14"/>
    <x v="2"/>
    <x v="0"/>
    <n v="0"/>
    <x v="38"/>
    <x v="4"/>
    <x v="1"/>
    <n v="95"/>
    <n v="119.7"/>
    <n v="1330"/>
    <n v="1675.8"/>
    <x v="9"/>
    <x v="7"/>
    <x v="1"/>
  </r>
  <r>
    <x v="304"/>
    <s v="P0016"/>
    <n v="4"/>
    <x v="2"/>
    <x v="0"/>
    <n v="0"/>
    <x v="21"/>
    <x v="2"/>
    <x v="3"/>
    <n v="13"/>
    <n v="16.64"/>
    <n v="52"/>
    <n v="66.56"/>
    <x v="10"/>
    <x v="7"/>
    <x v="1"/>
  </r>
  <r>
    <x v="305"/>
    <s v="P0044"/>
    <n v="11"/>
    <x v="1"/>
    <x v="0"/>
    <n v="0"/>
    <x v="11"/>
    <x v="1"/>
    <x v="1"/>
    <n v="76"/>
    <n v="82.08"/>
    <n v="836"/>
    <n v="902.88"/>
    <x v="19"/>
    <x v="7"/>
    <x v="1"/>
  </r>
  <r>
    <x v="305"/>
    <s v="P0029"/>
    <n v="14"/>
    <x v="2"/>
    <x v="1"/>
    <n v="0"/>
    <x v="19"/>
    <x v="4"/>
    <x v="2"/>
    <n v="47"/>
    <n v="53.11"/>
    <n v="658"/>
    <n v="743.54"/>
    <x v="19"/>
    <x v="7"/>
    <x v="1"/>
  </r>
  <r>
    <x v="306"/>
    <s v="P0005"/>
    <n v="5"/>
    <x v="2"/>
    <x v="1"/>
    <n v="0"/>
    <x v="24"/>
    <x v="3"/>
    <x v="0"/>
    <n v="133"/>
    <n v="155.61000000000001"/>
    <n v="665"/>
    <n v="778.05000000000007"/>
    <x v="27"/>
    <x v="7"/>
    <x v="1"/>
  </r>
  <r>
    <x v="307"/>
    <s v="P0019"/>
    <n v="13"/>
    <x v="0"/>
    <x v="1"/>
    <n v="0"/>
    <x v="40"/>
    <x v="2"/>
    <x v="0"/>
    <n v="150"/>
    <n v="210"/>
    <n v="1950"/>
    <n v="2730"/>
    <x v="12"/>
    <x v="7"/>
    <x v="1"/>
  </r>
  <r>
    <x v="307"/>
    <s v="P0037"/>
    <n v="8"/>
    <x v="1"/>
    <x v="0"/>
    <n v="0"/>
    <x v="8"/>
    <x v="1"/>
    <x v="1"/>
    <n v="67"/>
    <n v="85.76"/>
    <n v="536"/>
    <n v="686.08"/>
    <x v="12"/>
    <x v="7"/>
    <x v="1"/>
  </r>
  <r>
    <x v="308"/>
    <s v="P0039"/>
    <n v="15"/>
    <x v="0"/>
    <x v="0"/>
    <n v="0"/>
    <x v="34"/>
    <x v="1"/>
    <x v="3"/>
    <n v="37"/>
    <n v="42.55"/>
    <n v="555"/>
    <n v="638.25"/>
    <x v="13"/>
    <x v="7"/>
    <x v="1"/>
  </r>
  <r>
    <x v="309"/>
    <s v="P0005"/>
    <n v="9"/>
    <x v="1"/>
    <x v="0"/>
    <n v="0"/>
    <x v="24"/>
    <x v="3"/>
    <x v="0"/>
    <n v="133"/>
    <n v="155.61000000000001"/>
    <n v="1197"/>
    <n v="1400.4900000000002"/>
    <x v="14"/>
    <x v="7"/>
    <x v="1"/>
  </r>
  <r>
    <x v="309"/>
    <s v="P0039"/>
    <n v="5"/>
    <x v="2"/>
    <x v="0"/>
    <n v="0"/>
    <x v="34"/>
    <x v="1"/>
    <x v="3"/>
    <n v="37"/>
    <n v="42.55"/>
    <n v="185"/>
    <n v="212.75"/>
    <x v="14"/>
    <x v="7"/>
    <x v="1"/>
  </r>
  <r>
    <x v="310"/>
    <s v="P0006"/>
    <n v="6"/>
    <x v="1"/>
    <x v="1"/>
    <n v="0"/>
    <x v="15"/>
    <x v="3"/>
    <x v="1"/>
    <n v="75"/>
    <n v="85.5"/>
    <n v="450"/>
    <n v="513"/>
    <x v="24"/>
    <x v="7"/>
    <x v="1"/>
  </r>
  <r>
    <x v="310"/>
    <s v="P0043"/>
    <n v="6"/>
    <x v="2"/>
    <x v="1"/>
    <n v="0"/>
    <x v="23"/>
    <x v="1"/>
    <x v="1"/>
    <n v="67"/>
    <n v="83.08"/>
    <n v="402"/>
    <n v="498.48"/>
    <x v="24"/>
    <x v="7"/>
    <x v="1"/>
  </r>
  <r>
    <x v="310"/>
    <s v="P0025"/>
    <n v="5"/>
    <x v="2"/>
    <x v="1"/>
    <n v="0"/>
    <x v="7"/>
    <x v="0"/>
    <x v="3"/>
    <n v="7"/>
    <n v="8.33"/>
    <n v="35"/>
    <n v="41.65"/>
    <x v="24"/>
    <x v="7"/>
    <x v="1"/>
  </r>
  <r>
    <x v="311"/>
    <s v="P0015"/>
    <n v="13"/>
    <x v="2"/>
    <x v="1"/>
    <n v="0"/>
    <x v="27"/>
    <x v="2"/>
    <x v="3"/>
    <n v="12"/>
    <n v="15.719999999999999"/>
    <n v="156"/>
    <n v="204.35999999999999"/>
    <x v="25"/>
    <x v="7"/>
    <x v="1"/>
  </r>
  <r>
    <x v="312"/>
    <s v="P0002"/>
    <n v="1"/>
    <x v="2"/>
    <x v="1"/>
    <n v="0"/>
    <x v="29"/>
    <x v="3"/>
    <x v="1"/>
    <n v="105"/>
    <n v="142.80000000000001"/>
    <n v="105"/>
    <n v="142.80000000000001"/>
    <x v="3"/>
    <x v="8"/>
    <x v="1"/>
  </r>
  <r>
    <x v="313"/>
    <s v="P0005"/>
    <n v="12"/>
    <x v="0"/>
    <x v="0"/>
    <n v="0"/>
    <x v="24"/>
    <x v="3"/>
    <x v="0"/>
    <n v="133"/>
    <n v="155.61000000000001"/>
    <n v="1596"/>
    <n v="1867.3200000000002"/>
    <x v="16"/>
    <x v="8"/>
    <x v="1"/>
  </r>
  <r>
    <x v="314"/>
    <s v="P0041"/>
    <n v="9"/>
    <x v="2"/>
    <x v="0"/>
    <n v="0"/>
    <x v="41"/>
    <x v="1"/>
    <x v="0"/>
    <n v="138"/>
    <n v="173.88"/>
    <n v="1242"/>
    <n v="1564.92"/>
    <x v="4"/>
    <x v="8"/>
    <x v="1"/>
  </r>
  <r>
    <x v="314"/>
    <s v="P0003"/>
    <n v="3"/>
    <x v="2"/>
    <x v="0"/>
    <n v="0"/>
    <x v="6"/>
    <x v="3"/>
    <x v="1"/>
    <n v="71"/>
    <n v="80.94"/>
    <n v="213"/>
    <n v="242.82"/>
    <x v="4"/>
    <x v="8"/>
    <x v="1"/>
  </r>
  <r>
    <x v="315"/>
    <s v="P0035"/>
    <n v="15"/>
    <x v="1"/>
    <x v="1"/>
    <n v="0"/>
    <x v="4"/>
    <x v="4"/>
    <x v="3"/>
    <n v="5"/>
    <n v="6.7"/>
    <n v="75"/>
    <n v="100.5"/>
    <x v="26"/>
    <x v="8"/>
    <x v="1"/>
  </r>
  <r>
    <x v="315"/>
    <s v="P0038"/>
    <n v="4"/>
    <x v="2"/>
    <x v="1"/>
    <n v="0"/>
    <x v="1"/>
    <x v="1"/>
    <x v="1"/>
    <n v="72"/>
    <n v="79.92"/>
    <n v="288"/>
    <n v="319.68"/>
    <x v="26"/>
    <x v="8"/>
    <x v="1"/>
  </r>
  <r>
    <x v="316"/>
    <s v="P0029"/>
    <n v="3"/>
    <x v="2"/>
    <x v="1"/>
    <n v="0"/>
    <x v="19"/>
    <x v="4"/>
    <x v="2"/>
    <n v="47"/>
    <n v="53.11"/>
    <n v="141"/>
    <n v="159.32999999999998"/>
    <x v="29"/>
    <x v="8"/>
    <x v="1"/>
  </r>
  <r>
    <x v="317"/>
    <s v="P0037"/>
    <n v="15"/>
    <x v="1"/>
    <x v="0"/>
    <n v="0"/>
    <x v="8"/>
    <x v="1"/>
    <x v="1"/>
    <n v="67"/>
    <n v="85.76"/>
    <n v="1005"/>
    <n v="1286.4000000000001"/>
    <x v="17"/>
    <x v="8"/>
    <x v="1"/>
  </r>
  <r>
    <x v="318"/>
    <s v="P0026"/>
    <n v="14"/>
    <x v="1"/>
    <x v="1"/>
    <n v="0"/>
    <x v="42"/>
    <x v="4"/>
    <x v="3"/>
    <n v="18"/>
    <n v="24.66"/>
    <n v="252"/>
    <n v="345.24"/>
    <x v="7"/>
    <x v="8"/>
    <x v="1"/>
  </r>
  <r>
    <x v="319"/>
    <s v="P0033"/>
    <n v="8"/>
    <x v="0"/>
    <x v="1"/>
    <n v="0"/>
    <x v="38"/>
    <x v="4"/>
    <x v="1"/>
    <n v="95"/>
    <n v="119.7"/>
    <n v="760"/>
    <n v="957.6"/>
    <x v="8"/>
    <x v="8"/>
    <x v="1"/>
  </r>
  <r>
    <x v="320"/>
    <s v="P0033"/>
    <n v="6"/>
    <x v="2"/>
    <x v="0"/>
    <n v="0"/>
    <x v="38"/>
    <x v="4"/>
    <x v="1"/>
    <n v="95"/>
    <n v="119.7"/>
    <n v="570"/>
    <n v="718.2"/>
    <x v="9"/>
    <x v="8"/>
    <x v="1"/>
  </r>
  <r>
    <x v="320"/>
    <s v="P0001"/>
    <n v="10"/>
    <x v="2"/>
    <x v="0"/>
    <n v="0"/>
    <x v="16"/>
    <x v="3"/>
    <x v="1"/>
    <n v="98"/>
    <n v="103.88"/>
    <n v="980"/>
    <n v="1038.8"/>
    <x v="9"/>
    <x v="8"/>
    <x v="1"/>
  </r>
  <r>
    <x v="321"/>
    <s v="P0018"/>
    <n v="14"/>
    <x v="1"/>
    <x v="0"/>
    <n v="0"/>
    <x v="30"/>
    <x v="2"/>
    <x v="3"/>
    <n v="37"/>
    <n v="49.21"/>
    <n v="518"/>
    <n v="688.94"/>
    <x v="10"/>
    <x v="8"/>
    <x v="1"/>
  </r>
  <r>
    <x v="321"/>
    <s v="P0026"/>
    <n v="5"/>
    <x v="2"/>
    <x v="1"/>
    <n v="0"/>
    <x v="42"/>
    <x v="4"/>
    <x v="3"/>
    <n v="18"/>
    <n v="24.66"/>
    <n v="90"/>
    <n v="123.3"/>
    <x v="10"/>
    <x v="8"/>
    <x v="1"/>
  </r>
  <r>
    <x v="322"/>
    <s v="P0043"/>
    <n v="12"/>
    <x v="1"/>
    <x v="0"/>
    <n v="0"/>
    <x v="23"/>
    <x v="1"/>
    <x v="1"/>
    <n v="67"/>
    <n v="83.08"/>
    <n v="804"/>
    <n v="996.96"/>
    <x v="18"/>
    <x v="8"/>
    <x v="1"/>
  </r>
  <r>
    <x v="323"/>
    <s v="P0012"/>
    <n v="12"/>
    <x v="2"/>
    <x v="0"/>
    <n v="0"/>
    <x v="35"/>
    <x v="2"/>
    <x v="1"/>
    <n v="73"/>
    <n v="94.17"/>
    <n v="876"/>
    <n v="1130.04"/>
    <x v="19"/>
    <x v="8"/>
    <x v="1"/>
  </r>
  <r>
    <x v="324"/>
    <s v="P0032"/>
    <n v="14"/>
    <x v="2"/>
    <x v="0"/>
    <n v="0"/>
    <x v="18"/>
    <x v="4"/>
    <x v="1"/>
    <n v="89"/>
    <n v="117.48"/>
    <n v="1246"/>
    <n v="1644.72"/>
    <x v="27"/>
    <x v="8"/>
    <x v="1"/>
  </r>
  <r>
    <x v="324"/>
    <s v="P0032"/>
    <n v="8"/>
    <x v="2"/>
    <x v="1"/>
    <n v="0"/>
    <x v="18"/>
    <x v="4"/>
    <x v="1"/>
    <n v="89"/>
    <n v="117.48"/>
    <n v="712"/>
    <n v="939.84"/>
    <x v="27"/>
    <x v="8"/>
    <x v="1"/>
  </r>
  <r>
    <x v="325"/>
    <s v="P0036"/>
    <n v="4"/>
    <x v="2"/>
    <x v="1"/>
    <n v="0"/>
    <x v="43"/>
    <x v="4"/>
    <x v="1"/>
    <n v="90"/>
    <n v="96.3"/>
    <n v="360"/>
    <n v="385.2"/>
    <x v="13"/>
    <x v="8"/>
    <x v="1"/>
  </r>
  <r>
    <x v="325"/>
    <s v="P0044"/>
    <n v="9"/>
    <x v="2"/>
    <x v="1"/>
    <n v="0"/>
    <x v="11"/>
    <x v="1"/>
    <x v="1"/>
    <n v="76"/>
    <n v="82.08"/>
    <n v="684"/>
    <n v="738.72"/>
    <x v="13"/>
    <x v="8"/>
    <x v="1"/>
  </r>
  <r>
    <x v="325"/>
    <s v="P0038"/>
    <n v="3"/>
    <x v="0"/>
    <x v="1"/>
    <n v="0"/>
    <x v="1"/>
    <x v="1"/>
    <x v="1"/>
    <n v="72"/>
    <n v="79.92"/>
    <n v="216"/>
    <n v="239.76"/>
    <x v="13"/>
    <x v="8"/>
    <x v="1"/>
  </r>
  <r>
    <x v="326"/>
    <s v="P0034"/>
    <n v="13"/>
    <x v="2"/>
    <x v="0"/>
    <n v="0"/>
    <x v="13"/>
    <x v="4"/>
    <x v="2"/>
    <n v="55"/>
    <n v="58.3"/>
    <n v="715"/>
    <n v="757.9"/>
    <x v="28"/>
    <x v="8"/>
    <x v="1"/>
  </r>
  <r>
    <x v="327"/>
    <s v="P0011"/>
    <n v="5"/>
    <x v="2"/>
    <x v="1"/>
    <n v="0"/>
    <x v="31"/>
    <x v="2"/>
    <x v="2"/>
    <n v="44"/>
    <n v="48.4"/>
    <n v="220"/>
    <n v="242"/>
    <x v="2"/>
    <x v="9"/>
    <x v="1"/>
  </r>
  <r>
    <x v="328"/>
    <s v="P0007"/>
    <n v="15"/>
    <x v="2"/>
    <x v="0"/>
    <n v="0"/>
    <x v="36"/>
    <x v="3"/>
    <x v="2"/>
    <n v="43"/>
    <n v="47.730000000000004"/>
    <n v="645"/>
    <n v="715.95"/>
    <x v="3"/>
    <x v="9"/>
    <x v="1"/>
  </r>
  <r>
    <x v="329"/>
    <s v="P0035"/>
    <n v="1"/>
    <x v="2"/>
    <x v="0"/>
    <n v="0"/>
    <x v="4"/>
    <x v="4"/>
    <x v="3"/>
    <n v="5"/>
    <n v="6.7"/>
    <n v="5"/>
    <n v="6.7"/>
    <x v="16"/>
    <x v="9"/>
    <x v="1"/>
  </r>
  <r>
    <x v="330"/>
    <s v="P0038"/>
    <n v="14"/>
    <x v="1"/>
    <x v="0"/>
    <n v="0"/>
    <x v="1"/>
    <x v="1"/>
    <x v="1"/>
    <n v="72"/>
    <n v="79.92"/>
    <n v="1008"/>
    <n v="1118.8800000000001"/>
    <x v="4"/>
    <x v="9"/>
    <x v="1"/>
  </r>
  <r>
    <x v="331"/>
    <s v="P0019"/>
    <n v="9"/>
    <x v="2"/>
    <x v="0"/>
    <n v="0"/>
    <x v="40"/>
    <x v="2"/>
    <x v="0"/>
    <n v="150"/>
    <n v="210"/>
    <n v="1350"/>
    <n v="1890"/>
    <x v="26"/>
    <x v="9"/>
    <x v="1"/>
  </r>
  <r>
    <x v="331"/>
    <s v="P0044"/>
    <n v="12"/>
    <x v="1"/>
    <x v="0"/>
    <n v="0"/>
    <x v="11"/>
    <x v="1"/>
    <x v="1"/>
    <n v="76"/>
    <n v="82.08"/>
    <n v="912"/>
    <n v="984.96"/>
    <x v="26"/>
    <x v="9"/>
    <x v="1"/>
  </r>
  <r>
    <x v="332"/>
    <s v="P0008"/>
    <n v="10"/>
    <x v="2"/>
    <x v="0"/>
    <n v="0"/>
    <x v="25"/>
    <x v="3"/>
    <x v="1"/>
    <n v="83"/>
    <n v="94.62"/>
    <n v="830"/>
    <n v="946.2"/>
    <x v="5"/>
    <x v="9"/>
    <x v="1"/>
  </r>
  <r>
    <x v="333"/>
    <s v="P0002"/>
    <n v="15"/>
    <x v="1"/>
    <x v="0"/>
    <n v="0"/>
    <x v="29"/>
    <x v="3"/>
    <x v="1"/>
    <n v="105"/>
    <n v="142.80000000000001"/>
    <n v="1575"/>
    <n v="2142"/>
    <x v="22"/>
    <x v="9"/>
    <x v="1"/>
  </r>
  <r>
    <x v="334"/>
    <s v="P0044"/>
    <n v="15"/>
    <x v="0"/>
    <x v="0"/>
    <n v="0"/>
    <x v="11"/>
    <x v="1"/>
    <x v="1"/>
    <n v="76"/>
    <n v="82.08"/>
    <n v="1140"/>
    <n v="1231.2"/>
    <x v="29"/>
    <x v="9"/>
    <x v="1"/>
  </r>
  <r>
    <x v="335"/>
    <s v="P0015"/>
    <n v="10"/>
    <x v="2"/>
    <x v="1"/>
    <n v="0"/>
    <x v="27"/>
    <x v="2"/>
    <x v="3"/>
    <n v="12"/>
    <n v="15.719999999999999"/>
    <n v="120"/>
    <n v="157.19999999999999"/>
    <x v="17"/>
    <x v="9"/>
    <x v="1"/>
  </r>
  <r>
    <x v="336"/>
    <s v="P0036"/>
    <n v="3"/>
    <x v="1"/>
    <x v="0"/>
    <n v="0"/>
    <x v="43"/>
    <x v="4"/>
    <x v="1"/>
    <n v="90"/>
    <n v="96.3"/>
    <n v="270"/>
    <n v="288.89999999999998"/>
    <x v="23"/>
    <x v="9"/>
    <x v="1"/>
  </r>
  <r>
    <x v="337"/>
    <s v="P0024"/>
    <n v="14"/>
    <x v="1"/>
    <x v="1"/>
    <n v="0"/>
    <x v="0"/>
    <x v="0"/>
    <x v="0"/>
    <n v="144"/>
    <n v="156.96"/>
    <n v="2016"/>
    <n v="2197.44"/>
    <x v="19"/>
    <x v="9"/>
    <x v="1"/>
  </r>
  <r>
    <x v="338"/>
    <s v="P0042"/>
    <n v="3"/>
    <x v="2"/>
    <x v="1"/>
    <n v="0"/>
    <x v="10"/>
    <x v="1"/>
    <x v="0"/>
    <n v="120"/>
    <n v="162"/>
    <n v="360"/>
    <n v="486"/>
    <x v="24"/>
    <x v="9"/>
    <x v="1"/>
  </r>
  <r>
    <x v="339"/>
    <s v="P0038"/>
    <n v="8"/>
    <x v="2"/>
    <x v="0"/>
    <n v="0"/>
    <x v="1"/>
    <x v="1"/>
    <x v="1"/>
    <n v="72"/>
    <n v="79.92"/>
    <n v="576"/>
    <n v="639.36"/>
    <x v="25"/>
    <x v="9"/>
    <x v="1"/>
  </r>
  <r>
    <x v="340"/>
    <s v="P0012"/>
    <n v="15"/>
    <x v="0"/>
    <x v="0"/>
    <n v="0"/>
    <x v="35"/>
    <x v="2"/>
    <x v="1"/>
    <n v="73"/>
    <n v="94.17"/>
    <n v="1095"/>
    <n v="1412.55"/>
    <x v="0"/>
    <x v="10"/>
    <x v="1"/>
  </r>
  <r>
    <x v="341"/>
    <s v="P0015"/>
    <n v="15"/>
    <x v="0"/>
    <x v="1"/>
    <n v="0"/>
    <x v="27"/>
    <x v="2"/>
    <x v="3"/>
    <n v="12"/>
    <n v="15.719999999999999"/>
    <n v="180"/>
    <n v="235.79999999999998"/>
    <x v="1"/>
    <x v="10"/>
    <x v="1"/>
  </r>
  <r>
    <x v="341"/>
    <s v="P0030"/>
    <n v="15"/>
    <x v="2"/>
    <x v="1"/>
    <n v="0"/>
    <x v="28"/>
    <x v="4"/>
    <x v="0"/>
    <n v="148"/>
    <n v="201.28"/>
    <n v="2220"/>
    <n v="3019.2"/>
    <x v="1"/>
    <x v="10"/>
    <x v="1"/>
  </r>
  <r>
    <x v="341"/>
    <s v="P0035"/>
    <n v="5"/>
    <x v="2"/>
    <x v="1"/>
    <n v="0"/>
    <x v="4"/>
    <x v="4"/>
    <x v="3"/>
    <n v="5"/>
    <n v="6.7"/>
    <n v="25"/>
    <n v="33.5"/>
    <x v="1"/>
    <x v="10"/>
    <x v="1"/>
  </r>
  <r>
    <x v="342"/>
    <s v="P0020"/>
    <n v="11"/>
    <x v="1"/>
    <x v="0"/>
    <n v="0"/>
    <x v="14"/>
    <x v="0"/>
    <x v="2"/>
    <n v="61"/>
    <n v="76.25"/>
    <n v="671"/>
    <n v="838.75"/>
    <x v="2"/>
    <x v="10"/>
    <x v="1"/>
  </r>
  <r>
    <x v="343"/>
    <s v="P0008"/>
    <n v="10"/>
    <x v="2"/>
    <x v="0"/>
    <n v="0"/>
    <x v="25"/>
    <x v="3"/>
    <x v="1"/>
    <n v="83"/>
    <n v="94.62"/>
    <n v="830"/>
    <n v="946.2"/>
    <x v="3"/>
    <x v="10"/>
    <x v="1"/>
  </r>
  <r>
    <x v="344"/>
    <s v="P0019"/>
    <n v="15"/>
    <x v="2"/>
    <x v="1"/>
    <n v="0"/>
    <x v="40"/>
    <x v="2"/>
    <x v="0"/>
    <n v="150"/>
    <n v="210"/>
    <n v="2250"/>
    <n v="3150"/>
    <x v="15"/>
    <x v="10"/>
    <x v="1"/>
  </r>
  <r>
    <x v="345"/>
    <s v="P0043"/>
    <n v="13"/>
    <x v="2"/>
    <x v="1"/>
    <n v="0"/>
    <x v="23"/>
    <x v="1"/>
    <x v="1"/>
    <n v="67"/>
    <n v="83.08"/>
    <n v="871"/>
    <n v="1080.04"/>
    <x v="16"/>
    <x v="10"/>
    <x v="1"/>
  </r>
  <r>
    <x v="345"/>
    <s v="P0015"/>
    <n v="13"/>
    <x v="1"/>
    <x v="0"/>
    <n v="0"/>
    <x v="27"/>
    <x v="2"/>
    <x v="3"/>
    <n v="12"/>
    <n v="15.719999999999999"/>
    <n v="156"/>
    <n v="204.35999999999999"/>
    <x v="16"/>
    <x v="10"/>
    <x v="1"/>
  </r>
  <r>
    <x v="345"/>
    <s v="P0042"/>
    <n v="13"/>
    <x v="2"/>
    <x v="1"/>
    <n v="0"/>
    <x v="10"/>
    <x v="1"/>
    <x v="0"/>
    <n v="120"/>
    <n v="162"/>
    <n v="1560"/>
    <n v="2106"/>
    <x v="16"/>
    <x v="10"/>
    <x v="1"/>
  </r>
  <r>
    <x v="346"/>
    <s v="P0040"/>
    <n v="13"/>
    <x v="1"/>
    <x v="1"/>
    <n v="0"/>
    <x v="17"/>
    <x v="1"/>
    <x v="1"/>
    <n v="90"/>
    <n v="115.2"/>
    <n v="1170"/>
    <n v="1497.6000000000001"/>
    <x v="20"/>
    <x v="10"/>
    <x v="1"/>
  </r>
  <r>
    <x v="347"/>
    <s v="P0036"/>
    <n v="11"/>
    <x v="0"/>
    <x v="1"/>
    <n v="0"/>
    <x v="43"/>
    <x v="4"/>
    <x v="1"/>
    <n v="90"/>
    <n v="96.3"/>
    <n v="990"/>
    <n v="1059.3"/>
    <x v="21"/>
    <x v="10"/>
    <x v="1"/>
  </r>
  <r>
    <x v="347"/>
    <s v="P0019"/>
    <n v="10"/>
    <x v="0"/>
    <x v="0"/>
    <n v="0"/>
    <x v="40"/>
    <x v="2"/>
    <x v="0"/>
    <n v="150"/>
    <n v="210"/>
    <n v="1500"/>
    <n v="2100"/>
    <x v="21"/>
    <x v="10"/>
    <x v="1"/>
  </r>
  <r>
    <x v="348"/>
    <s v="P0027"/>
    <n v="8"/>
    <x v="1"/>
    <x v="1"/>
    <n v="0"/>
    <x v="26"/>
    <x v="4"/>
    <x v="2"/>
    <n v="48"/>
    <n v="57.120000000000005"/>
    <n v="384"/>
    <n v="456.96000000000004"/>
    <x v="4"/>
    <x v="10"/>
    <x v="1"/>
  </r>
  <r>
    <x v="349"/>
    <s v="P0018"/>
    <n v="7"/>
    <x v="2"/>
    <x v="0"/>
    <n v="0"/>
    <x v="30"/>
    <x v="2"/>
    <x v="3"/>
    <n v="37"/>
    <n v="49.21"/>
    <n v="259"/>
    <n v="344.47"/>
    <x v="26"/>
    <x v="10"/>
    <x v="1"/>
  </r>
  <r>
    <x v="350"/>
    <s v="P0027"/>
    <n v="10"/>
    <x v="0"/>
    <x v="1"/>
    <n v="0"/>
    <x v="26"/>
    <x v="4"/>
    <x v="2"/>
    <n v="48"/>
    <n v="57.120000000000005"/>
    <n v="480"/>
    <n v="571.20000000000005"/>
    <x v="22"/>
    <x v="10"/>
    <x v="1"/>
  </r>
  <r>
    <x v="351"/>
    <s v="P0002"/>
    <n v="1"/>
    <x v="2"/>
    <x v="1"/>
    <n v="0"/>
    <x v="29"/>
    <x v="3"/>
    <x v="1"/>
    <n v="105"/>
    <n v="142.80000000000001"/>
    <n v="105"/>
    <n v="142.80000000000001"/>
    <x v="29"/>
    <x v="10"/>
    <x v="1"/>
  </r>
  <r>
    <x v="352"/>
    <s v="P0012"/>
    <n v="14"/>
    <x v="2"/>
    <x v="1"/>
    <n v="0"/>
    <x v="35"/>
    <x v="2"/>
    <x v="1"/>
    <n v="73"/>
    <n v="94.17"/>
    <n v="1022"/>
    <n v="1318.38"/>
    <x v="17"/>
    <x v="10"/>
    <x v="1"/>
  </r>
  <r>
    <x v="353"/>
    <s v="P0017"/>
    <n v="8"/>
    <x v="1"/>
    <x v="0"/>
    <n v="0"/>
    <x v="39"/>
    <x v="2"/>
    <x v="0"/>
    <n v="134"/>
    <n v="156.78"/>
    <n v="1072"/>
    <n v="1254.24"/>
    <x v="23"/>
    <x v="10"/>
    <x v="1"/>
  </r>
  <r>
    <x v="354"/>
    <s v="P0034"/>
    <n v="8"/>
    <x v="2"/>
    <x v="1"/>
    <n v="0"/>
    <x v="13"/>
    <x v="4"/>
    <x v="2"/>
    <n v="55"/>
    <n v="58.3"/>
    <n v="440"/>
    <n v="466.4"/>
    <x v="7"/>
    <x v="10"/>
    <x v="1"/>
  </r>
  <r>
    <x v="355"/>
    <s v="P0020"/>
    <n v="6"/>
    <x v="2"/>
    <x v="1"/>
    <n v="0"/>
    <x v="14"/>
    <x v="0"/>
    <x v="2"/>
    <n v="61"/>
    <n v="76.25"/>
    <n v="366"/>
    <n v="457.5"/>
    <x v="10"/>
    <x v="10"/>
    <x v="1"/>
  </r>
  <r>
    <x v="356"/>
    <s v="P0036"/>
    <n v="12"/>
    <x v="1"/>
    <x v="0"/>
    <n v="0"/>
    <x v="43"/>
    <x v="4"/>
    <x v="1"/>
    <n v="90"/>
    <n v="96.3"/>
    <n v="1080"/>
    <n v="1155.5999999999999"/>
    <x v="19"/>
    <x v="10"/>
    <x v="1"/>
  </r>
  <r>
    <x v="357"/>
    <s v="P0004"/>
    <n v="5"/>
    <x v="2"/>
    <x v="1"/>
    <n v="0"/>
    <x v="3"/>
    <x v="3"/>
    <x v="2"/>
    <n v="44"/>
    <n v="48.84"/>
    <n v="220"/>
    <n v="244.20000000000002"/>
    <x v="11"/>
    <x v="10"/>
    <x v="1"/>
  </r>
  <r>
    <x v="358"/>
    <s v="P0032"/>
    <n v="5"/>
    <x v="2"/>
    <x v="0"/>
    <n v="0"/>
    <x v="18"/>
    <x v="4"/>
    <x v="1"/>
    <n v="89"/>
    <n v="117.48"/>
    <n v="445"/>
    <n v="587.4"/>
    <x v="12"/>
    <x v="10"/>
    <x v="1"/>
  </r>
  <r>
    <x v="359"/>
    <s v="P0034"/>
    <n v="15"/>
    <x v="2"/>
    <x v="0"/>
    <n v="0"/>
    <x v="13"/>
    <x v="4"/>
    <x v="2"/>
    <n v="55"/>
    <n v="58.3"/>
    <n v="825"/>
    <n v="874.5"/>
    <x v="13"/>
    <x v="10"/>
    <x v="1"/>
  </r>
  <r>
    <x v="360"/>
    <s v="P0031"/>
    <n v="8"/>
    <x v="2"/>
    <x v="1"/>
    <n v="0"/>
    <x v="5"/>
    <x v="4"/>
    <x v="1"/>
    <n v="93"/>
    <n v="104.16"/>
    <n v="744"/>
    <n v="833.28"/>
    <x v="14"/>
    <x v="10"/>
    <x v="1"/>
  </r>
  <r>
    <x v="361"/>
    <s v="P0015"/>
    <n v="2"/>
    <x v="2"/>
    <x v="0"/>
    <n v="0"/>
    <x v="27"/>
    <x v="2"/>
    <x v="3"/>
    <n v="12"/>
    <n v="15.719999999999999"/>
    <n v="24"/>
    <n v="31.439999999999998"/>
    <x v="24"/>
    <x v="10"/>
    <x v="1"/>
  </r>
  <r>
    <x v="362"/>
    <s v="P0028"/>
    <n v="5"/>
    <x v="0"/>
    <x v="1"/>
    <n v="0"/>
    <x v="33"/>
    <x v="4"/>
    <x v="3"/>
    <n v="37"/>
    <n v="41.81"/>
    <n v="185"/>
    <n v="209.05"/>
    <x v="2"/>
    <x v="11"/>
    <x v="1"/>
  </r>
  <r>
    <x v="363"/>
    <s v="P0026"/>
    <n v="10"/>
    <x v="2"/>
    <x v="1"/>
    <n v="0"/>
    <x v="42"/>
    <x v="4"/>
    <x v="3"/>
    <n v="18"/>
    <n v="24.66"/>
    <n v="180"/>
    <n v="246.6"/>
    <x v="3"/>
    <x v="11"/>
    <x v="1"/>
  </r>
  <r>
    <x v="363"/>
    <s v="P0044"/>
    <n v="15"/>
    <x v="2"/>
    <x v="1"/>
    <n v="0"/>
    <x v="11"/>
    <x v="1"/>
    <x v="1"/>
    <n v="76"/>
    <n v="82.08"/>
    <n v="1140"/>
    <n v="1231.2"/>
    <x v="3"/>
    <x v="11"/>
    <x v="1"/>
  </r>
  <r>
    <x v="364"/>
    <s v="P0038"/>
    <n v="12"/>
    <x v="2"/>
    <x v="1"/>
    <n v="0"/>
    <x v="1"/>
    <x v="1"/>
    <x v="1"/>
    <n v="72"/>
    <n v="79.92"/>
    <n v="864"/>
    <n v="959.04"/>
    <x v="20"/>
    <x v="11"/>
    <x v="1"/>
  </r>
  <r>
    <x v="364"/>
    <s v="P0016"/>
    <n v="13"/>
    <x v="2"/>
    <x v="0"/>
    <n v="0"/>
    <x v="21"/>
    <x v="2"/>
    <x v="3"/>
    <n v="13"/>
    <n v="16.64"/>
    <n v="169"/>
    <n v="216.32"/>
    <x v="20"/>
    <x v="11"/>
    <x v="1"/>
  </r>
  <r>
    <x v="364"/>
    <s v="P0038"/>
    <n v="5"/>
    <x v="2"/>
    <x v="1"/>
    <n v="0"/>
    <x v="1"/>
    <x v="1"/>
    <x v="1"/>
    <n v="72"/>
    <n v="79.92"/>
    <n v="360"/>
    <n v="399.6"/>
    <x v="20"/>
    <x v="11"/>
    <x v="1"/>
  </r>
  <r>
    <x v="365"/>
    <s v="P0027"/>
    <n v="5"/>
    <x v="2"/>
    <x v="0"/>
    <n v="0"/>
    <x v="26"/>
    <x v="4"/>
    <x v="2"/>
    <n v="48"/>
    <n v="57.120000000000005"/>
    <n v="240"/>
    <n v="285.60000000000002"/>
    <x v="5"/>
    <x v="11"/>
    <x v="1"/>
  </r>
  <r>
    <x v="365"/>
    <s v="P0013"/>
    <n v="9"/>
    <x v="0"/>
    <x v="0"/>
    <n v="0"/>
    <x v="2"/>
    <x v="2"/>
    <x v="1"/>
    <n v="112"/>
    <n v="122.08"/>
    <n v="1008"/>
    <n v="1098.72"/>
    <x v="5"/>
    <x v="11"/>
    <x v="1"/>
  </r>
  <r>
    <x v="365"/>
    <s v="P0014"/>
    <n v="10"/>
    <x v="1"/>
    <x v="1"/>
    <n v="0"/>
    <x v="9"/>
    <x v="2"/>
    <x v="1"/>
    <n v="112"/>
    <n v="146.72"/>
    <n v="1120"/>
    <n v="1467.2"/>
    <x v="5"/>
    <x v="11"/>
    <x v="1"/>
  </r>
  <r>
    <x v="366"/>
    <s v="P0030"/>
    <n v="9"/>
    <x v="0"/>
    <x v="1"/>
    <n v="0"/>
    <x v="28"/>
    <x v="4"/>
    <x v="0"/>
    <n v="148"/>
    <n v="201.28"/>
    <n v="1332"/>
    <n v="1811.52"/>
    <x v="6"/>
    <x v="11"/>
    <x v="1"/>
  </r>
  <r>
    <x v="366"/>
    <s v="P0041"/>
    <n v="10"/>
    <x v="0"/>
    <x v="0"/>
    <n v="0"/>
    <x v="41"/>
    <x v="1"/>
    <x v="0"/>
    <n v="138"/>
    <n v="173.88"/>
    <n v="1380"/>
    <n v="1738.8"/>
    <x v="6"/>
    <x v="11"/>
    <x v="1"/>
  </r>
  <r>
    <x v="367"/>
    <s v="P0005"/>
    <n v="4"/>
    <x v="2"/>
    <x v="1"/>
    <n v="0"/>
    <x v="24"/>
    <x v="3"/>
    <x v="0"/>
    <n v="133"/>
    <n v="155.61000000000001"/>
    <n v="532"/>
    <n v="622.44000000000005"/>
    <x v="29"/>
    <x v="11"/>
    <x v="1"/>
  </r>
  <r>
    <x v="368"/>
    <s v="P0009"/>
    <n v="13"/>
    <x v="2"/>
    <x v="0"/>
    <n v="0"/>
    <x v="37"/>
    <x v="3"/>
    <x v="3"/>
    <n v="6"/>
    <n v="7.8599999999999994"/>
    <n v="78"/>
    <n v="102.17999999999999"/>
    <x v="17"/>
    <x v="11"/>
    <x v="1"/>
  </r>
  <r>
    <x v="369"/>
    <s v="P0044"/>
    <n v="7"/>
    <x v="2"/>
    <x v="0"/>
    <n v="0"/>
    <x v="11"/>
    <x v="1"/>
    <x v="1"/>
    <n v="76"/>
    <n v="82.08"/>
    <n v="532"/>
    <n v="574.55999999999995"/>
    <x v="8"/>
    <x v="11"/>
    <x v="1"/>
  </r>
  <r>
    <x v="369"/>
    <s v="P0011"/>
    <n v="14"/>
    <x v="2"/>
    <x v="1"/>
    <n v="0"/>
    <x v="31"/>
    <x v="2"/>
    <x v="2"/>
    <n v="44"/>
    <n v="48.4"/>
    <n v="616"/>
    <n v="677.6"/>
    <x v="8"/>
    <x v="11"/>
    <x v="1"/>
  </r>
  <r>
    <x v="369"/>
    <s v="P0009"/>
    <n v="11"/>
    <x v="1"/>
    <x v="0"/>
    <n v="0"/>
    <x v="37"/>
    <x v="3"/>
    <x v="3"/>
    <n v="6"/>
    <n v="7.8599999999999994"/>
    <n v="66"/>
    <n v="86.46"/>
    <x v="8"/>
    <x v="11"/>
    <x v="1"/>
  </r>
  <r>
    <x v="370"/>
    <s v="P0006"/>
    <n v="10"/>
    <x v="2"/>
    <x v="0"/>
    <n v="0"/>
    <x v="15"/>
    <x v="3"/>
    <x v="1"/>
    <n v="75"/>
    <n v="85.5"/>
    <n v="750"/>
    <n v="855"/>
    <x v="10"/>
    <x v="11"/>
    <x v="1"/>
  </r>
  <r>
    <x v="371"/>
    <s v="P0008"/>
    <n v="15"/>
    <x v="2"/>
    <x v="0"/>
    <n v="0"/>
    <x v="25"/>
    <x v="3"/>
    <x v="1"/>
    <n v="83"/>
    <n v="94.62"/>
    <n v="1245"/>
    <n v="1419.3000000000002"/>
    <x v="28"/>
    <x v="11"/>
    <x v="1"/>
  </r>
  <r>
    <x v="371"/>
    <s v="P0042"/>
    <n v="1"/>
    <x v="0"/>
    <x v="1"/>
    <n v="0"/>
    <x v="10"/>
    <x v="1"/>
    <x v="0"/>
    <n v="120"/>
    <n v="162"/>
    <n v="120"/>
    <n v="162"/>
    <x v="28"/>
    <x v="11"/>
    <x v="1"/>
  </r>
  <r>
    <x v="372"/>
    <s v="P0041"/>
    <n v="14"/>
    <x v="2"/>
    <x v="0"/>
    <n v="0"/>
    <x v="41"/>
    <x v="1"/>
    <x v="0"/>
    <n v="138"/>
    <n v="173.88"/>
    <n v="1932"/>
    <n v="2434.3199999999997"/>
    <x v="24"/>
    <x v="11"/>
    <x v="1"/>
  </r>
  <r>
    <x v="373"/>
    <s v="P0033"/>
    <n v="12"/>
    <x v="1"/>
    <x v="0"/>
    <n v="0"/>
    <x v="38"/>
    <x v="4"/>
    <x v="1"/>
    <n v="95"/>
    <n v="119.7"/>
    <n v="1140"/>
    <n v="1436.4"/>
    <x v="25"/>
    <x v="11"/>
    <x v="1"/>
  </r>
  <r>
    <x v="373"/>
    <s v="P0011"/>
    <n v="6"/>
    <x v="1"/>
    <x v="0"/>
    <n v="0"/>
    <x v="31"/>
    <x v="2"/>
    <x v="2"/>
    <n v="44"/>
    <n v="48.4"/>
    <n v="264"/>
    <n v="290.39999999999998"/>
    <x v="25"/>
    <x v="11"/>
    <x v="1"/>
  </r>
  <r>
    <x v="373"/>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255608-C5FF-4610-87E6-0A959CB3F793}"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
  <location ref="AG3:AH7"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pivotField showAll="0"/>
    <pivotField numFmtId="44" showAll="0"/>
    <pivotField numFmtId="44" showAll="0"/>
    <pivotField numFmtId="44" showAll="0"/>
    <pivotField dataField="1" numFmtId="4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3"/>
  </rowFields>
  <rowItems count="4">
    <i>
      <x/>
    </i>
    <i>
      <x v="1"/>
    </i>
    <i>
      <x v="2"/>
    </i>
    <i t="grand">
      <x/>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E72508-0C3F-407F-94E4-77CFCE9553A3}"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Day">
  <location ref="A3:B35"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44" showAll="0"/>
    <pivotField numFmtId="44" showAll="0"/>
    <pivotField numFmtId="44" showAll="0"/>
    <pivotField dataField="1" numFmtId="44"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3"/>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Total Selling Value" fld="1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33472C-8327-42C8-91E8-2AA895BCFC68}"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3:S92" firstHeaderRow="0"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dataField="1" showAll="0"/>
    <pivotField showAll="0"/>
    <pivotField showAll="0"/>
    <pivotField numFmtId="164" showAll="0"/>
    <pivotField axis="axisRow"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axis="axisRow" showAll="0">
      <items count="5">
        <item x="0"/>
        <item x="1"/>
        <item x="2"/>
        <item x="3"/>
        <item t="default"/>
      </items>
    </pivotField>
    <pivotField numFmtId="44" showAll="0"/>
    <pivotField numFmtId="44" showAll="0"/>
    <pivotField dataField="1" numFmtId="44" showAll="0"/>
    <pivotField dataField="1" numFmtId="44" showAll="0"/>
    <pivotField showAll="0"/>
    <pivotField showAll="0"/>
    <pivotField showAll="0"/>
    <pivotField showAll="0" defaultSubtotal="0"/>
    <pivotField showAll="0" defaultSubtotal="0"/>
    <pivotField showAll="0" defaultSubtotal="0">
      <items count="5">
        <item x="0"/>
        <item x="1"/>
        <item x="2"/>
        <item x="3"/>
        <item x="4"/>
      </items>
    </pivotField>
  </pivotFields>
  <rowFields count="2">
    <field x="6"/>
    <field x="8"/>
  </rowFields>
  <rowItems count="89">
    <i>
      <x/>
    </i>
    <i r="1">
      <x v="1"/>
    </i>
    <i>
      <x v="1"/>
    </i>
    <i r="1">
      <x v="1"/>
    </i>
    <i>
      <x v="2"/>
    </i>
    <i r="1">
      <x v="1"/>
    </i>
    <i>
      <x v="3"/>
    </i>
    <i r="1">
      <x v="2"/>
    </i>
    <i>
      <x v="4"/>
    </i>
    <i r="1">
      <x/>
    </i>
    <i>
      <x v="5"/>
    </i>
    <i r="1">
      <x v="1"/>
    </i>
    <i>
      <x v="6"/>
    </i>
    <i r="1">
      <x v="2"/>
    </i>
    <i>
      <x v="7"/>
    </i>
    <i r="1">
      <x v="1"/>
    </i>
    <i>
      <x v="8"/>
    </i>
    <i r="1">
      <x v="3"/>
    </i>
    <i>
      <x v="9"/>
    </i>
    <i r="1">
      <x/>
    </i>
    <i>
      <x v="10"/>
    </i>
    <i r="1">
      <x v="2"/>
    </i>
    <i>
      <x v="11"/>
    </i>
    <i r="1">
      <x v="1"/>
    </i>
    <i>
      <x v="12"/>
    </i>
    <i r="1">
      <x v="1"/>
    </i>
    <i>
      <x v="13"/>
    </i>
    <i r="1">
      <x v="1"/>
    </i>
    <i>
      <x v="14"/>
    </i>
    <i r="1">
      <x v="3"/>
    </i>
    <i>
      <x v="15"/>
    </i>
    <i r="1">
      <x v="3"/>
    </i>
    <i>
      <x v="16"/>
    </i>
    <i r="1">
      <x/>
    </i>
    <i>
      <x v="17"/>
    </i>
    <i r="1">
      <x v="3"/>
    </i>
    <i>
      <x v="18"/>
    </i>
    <i r="1">
      <x/>
    </i>
    <i>
      <x v="19"/>
    </i>
    <i r="1">
      <x v="2"/>
    </i>
    <i>
      <x v="20"/>
    </i>
    <i r="1">
      <x/>
    </i>
    <i>
      <x v="21"/>
    </i>
    <i r="1">
      <x/>
    </i>
    <i>
      <x v="22"/>
    </i>
    <i r="1">
      <x/>
    </i>
    <i>
      <x v="23"/>
    </i>
    <i r="1">
      <x/>
    </i>
    <i>
      <x v="24"/>
    </i>
    <i r="1">
      <x v="3"/>
    </i>
    <i>
      <x v="25"/>
    </i>
    <i r="1">
      <x v="3"/>
    </i>
    <i>
      <x v="26"/>
    </i>
    <i r="1">
      <x v="2"/>
    </i>
    <i>
      <x v="27"/>
    </i>
    <i r="1">
      <x v="3"/>
    </i>
    <i>
      <x v="28"/>
    </i>
    <i r="1">
      <x v="2"/>
    </i>
    <i>
      <x v="29"/>
    </i>
    <i r="1">
      <x/>
    </i>
    <i>
      <x v="30"/>
    </i>
    <i r="1">
      <x v="1"/>
    </i>
    <i>
      <x v="31"/>
    </i>
    <i r="1">
      <x v="1"/>
    </i>
    <i>
      <x v="32"/>
    </i>
    <i r="1">
      <x v="1"/>
    </i>
    <i>
      <x v="33"/>
    </i>
    <i r="1">
      <x v="2"/>
    </i>
    <i>
      <x v="34"/>
    </i>
    <i r="1">
      <x v="3"/>
    </i>
    <i>
      <x v="35"/>
    </i>
    <i r="1">
      <x v="1"/>
    </i>
    <i>
      <x v="36"/>
    </i>
    <i r="1">
      <x v="1"/>
    </i>
    <i>
      <x v="37"/>
    </i>
    <i r="1">
      <x v="1"/>
    </i>
    <i>
      <x v="38"/>
    </i>
    <i r="1">
      <x v="3"/>
    </i>
    <i>
      <x v="39"/>
    </i>
    <i r="1">
      <x v="1"/>
    </i>
    <i>
      <x v="40"/>
    </i>
    <i r="1">
      <x/>
    </i>
    <i>
      <x v="41"/>
    </i>
    <i r="1">
      <x/>
    </i>
    <i>
      <x v="42"/>
    </i>
    <i r="1">
      <x v="1"/>
    </i>
    <i>
      <x v="43"/>
    </i>
    <i r="1">
      <x v="1"/>
    </i>
    <i t="grand">
      <x/>
    </i>
  </rowItems>
  <colFields count="1">
    <field x="-2"/>
  </colFields>
  <colItems count="3">
    <i>
      <x/>
    </i>
    <i i="1">
      <x v="1"/>
    </i>
    <i i="2">
      <x v="2"/>
    </i>
  </colItems>
  <dataFields count="3">
    <dataField name="Sum of Total Selling Value" fld="12" baseField="0" baseItem="0"/>
    <dataField name="Sum of Total Buying Value" fld="11"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06369C2-6E28-4214-98FF-3B8C5AC8E91A}"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
  <location ref="G7:I20" firstHeaderRow="0"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pivotField showAll="0">
      <items count="3">
        <item x="1"/>
        <item x="0"/>
        <item t="default"/>
      </items>
    </pivotField>
    <pivotField numFmtId="164" showAll="0"/>
    <pivotField showAll="0"/>
    <pivotField showAll="0"/>
    <pivotField showAll="0"/>
    <pivotField numFmtId="44" showAll="0"/>
    <pivotField numFmtId="44" showAll="0"/>
    <pivotField dataField="1" numFmtId="44" showAll="0"/>
    <pivotField dataField="1" numFmtId="44"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4"/>
  </rowFields>
  <rowItems count="13">
    <i>
      <x/>
    </i>
    <i>
      <x v="1"/>
    </i>
    <i>
      <x v="2"/>
    </i>
    <i>
      <x v="3"/>
    </i>
    <i>
      <x v="4"/>
    </i>
    <i>
      <x v="5"/>
    </i>
    <i>
      <x v="6"/>
    </i>
    <i>
      <x v="7"/>
    </i>
    <i>
      <x v="8"/>
    </i>
    <i>
      <x v="9"/>
    </i>
    <i>
      <x v="10"/>
    </i>
    <i>
      <x v="11"/>
    </i>
    <i t="grand">
      <x/>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5DE9613-47E4-4DB6-A6D5-7B65ED6AFDAD}"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
  <location ref="Z3:AA9"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44" showAll="0"/>
    <pivotField numFmtId="44" showAll="0"/>
    <pivotField numFmtId="44" showAll="0"/>
    <pivotField dataField="1" numFmtId="4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7"/>
  </rowFields>
  <rowItems count="6">
    <i>
      <x/>
    </i>
    <i>
      <x v="1"/>
    </i>
    <i>
      <x v="2"/>
    </i>
    <i>
      <x v="3"/>
    </i>
    <i>
      <x v="4"/>
    </i>
    <i t="grand">
      <x/>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E174FD7-E359-4D5E-B08B-4F519E7E0C05}"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
  <location ref="G3:H4" firstHeaderRow="0" firstDataRow="1" firstDataCol="0"/>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pivotField showAll="0">
      <items count="3">
        <item x="1"/>
        <item x="0"/>
        <item t="default"/>
      </items>
    </pivotField>
    <pivotField numFmtId="164" showAll="0"/>
    <pivotField showAll="0"/>
    <pivotField showAll="0"/>
    <pivotField showAll="0"/>
    <pivotField numFmtId="44" showAll="0"/>
    <pivotField numFmtId="44" showAll="0"/>
    <pivotField dataField="1" numFmtId="44" showAll="0"/>
    <pivotField dataField="1" numFmtId="4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Items count="1">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55FE0B-3C4E-47DF-A53E-7130DEFB590A}"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
  <location ref="AC3:AD6"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pivotField axis="axisRow" showAll="0">
      <items count="3">
        <item x="1"/>
        <item x="0"/>
        <item t="default"/>
      </items>
    </pivotField>
    <pivotField numFmtId="164" showAll="0"/>
    <pivotField showAll="0"/>
    <pivotField showAll="0"/>
    <pivotField showAll="0"/>
    <pivotField numFmtId="44" showAll="0"/>
    <pivotField numFmtId="44" showAll="0"/>
    <pivotField numFmtId="44" showAll="0"/>
    <pivotField dataField="1" numFmtId="4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4"/>
  </rowFields>
  <rowItems count="3">
    <i>
      <x/>
    </i>
    <i>
      <x v="1"/>
    </i>
    <i t="grand">
      <x/>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F0D44C79-DEC2-4D84-84D4-4020AC1B2A1A}" sourceName="SALE TYPE">
  <pivotTables>
    <pivotTable tabId="3" name="PivotTable1"/>
  </pivotTables>
  <data>
    <tabular pivotCacheId="1162306789">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626C977C-68E2-47FD-AC3E-821DAEDD72E0}" sourceName="PAYMENT MODE">
  <pivotTables>
    <pivotTable tabId="3" name="PivotTable1"/>
    <pivotTable tabId="3" name="PivotTable2"/>
    <pivotTable tabId="3" name="PivotTable3"/>
    <pivotTable tabId="3" name="PivotTable5"/>
    <pivotTable tabId="3" name="PivotTable6"/>
    <pivotTable tabId="3" name="PivotTable7"/>
  </pivotTables>
  <data>
    <tabular pivotCacheId="1162306789">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4E160B5-054C-428D-8C32-8C9F577023F3}" sourceName="Month">
  <pivotTables>
    <pivotTable tabId="3" name="PivotTable1"/>
    <pivotTable tabId="3" name="PivotTable2"/>
    <pivotTable tabId="3" name="PivotTable3"/>
    <pivotTable tabId="3" name="PivotTable5"/>
    <pivotTable tabId="3" name="PivotTable6"/>
    <pivotTable tabId="3" name="PivotTable7"/>
  </pivotTables>
  <data>
    <tabular pivotCacheId="1162306789">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A80E506-8180-41FF-90D6-537B4C6CE586}" sourceName="Year">
  <pivotTables>
    <pivotTable tabId="3" name="PivotTable1"/>
    <pivotTable tabId="3" name="PivotTable2"/>
    <pivotTable tabId="3" name="PivotTable3"/>
    <pivotTable tabId="3" name="PivotTable5"/>
    <pivotTable tabId="3" name="PivotTable6"/>
    <pivotTable tabId="3" name="PivotTable7"/>
  </pivotTables>
  <data>
    <tabular pivotCacheId="116230678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FAF5D771-7C4C-46F3-A930-085167F70E9E}" cache="Slicer_SALE_TYPE" caption="SALE TYPE" rowHeight="241300"/>
  <slicer name="PAYMENT MODE" xr10:uid="{FD38BE18-348A-44AF-8376-FD58A2D31E8E}" cache="Slicer_PAYMENT_MODE" caption="PAYMENT MODE" rowHeight="241300"/>
  <slicer name="Month" xr10:uid="{4BD525AB-1A18-4C45-B419-AB2AB206D770}" cache="Slicer_Month" caption="Month" rowHeight="241300"/>
  <slicer name="Year" xr10:uid="{9442C07F-62BD-489B-B555-69D0D526F49D}" cache="Slicer_Year" caption="Yea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6" headerRowBorderDxfId="25">
  <autoFilter ref="A1:P528" xr:uid="{60351B27-4213-4B50-AF1E-6DD234ED1CD8}"/>
  <sortState xmlns:xlrd2="http://schemas.microsoft.com/office/spreadsheetml/2017/richdata2" ref="A2:E527">
    <sortCondition ref="A1:A527"/>
  </sortState>
  <tableColumns count="16">
    <tableColumn id="1" xr3:uid="{7E2D9722-C99A-4D79-AD8A-A4AF24D31B15}" name="DATE" dataDxfId="24"/>
    <tableColumn id="3" xr3:uid="{1B687DA1-746A-409E-8132-464ADA2D65F7}" name="PRODUCT ID" dataDxfId="23"/>
    <tableColumn id="2" xr3:uid="{3D21C161-3520-4EEB-95C2-BC89A67F811B}" name="QUANTITY" dataDxfId="22"/>
    <tableColumn id="4" xr3:uid="{51AFA112-3989-4C7A-B537-003512753602}" name="SALE TYPE" dataDxfId="21"/>
    <tableColumn id="5" xr3:uid="{057B8FDA-60FB-4816-999C-2030B688B9CF}" name="PAYMENT MODE" dataDxfId="20"/>
    <tableColumn id="6" xr3:uid="{A77A9445-20AF-4122-92EB-C3706E536AB4}" name="DISCOUNT %" dataDxfId="19"/>
    <tableColumn id="7" xr3:uid="{AE1195A2-E05F-4332-BB95-0CD051DCF10D}" name="PRODUCT" dataDxfId="18">
      <calculatedColumnFormula>VLOOKUP(InputData[[#This Row],[PRODUCT ID]],MasterData[],2,0)</calculatedColumnFormula>
    </tableColumn>
    <tableColumn id="8" xr3:uid="{A869F83B-0E23-4FD0-AC9C-8FB48E922C6C}" name="CATEGORY" dataDxfId="17">
      <calculatedColumnFormula>VLOOKUP(InputData[[#This Row],[PRODUCT ID]],MasterData[],3,0)</calculatedColumnFormula>
    </tableColumn>
    <tableColumn id="9" xr3:uid="{AB2F44E7-9144-4469-BC4B-C38C95F05F94}" name="UOM" dataDxfId="16">
      <calculatedColumnFormula>VLOOKUP(InputData[[#This Row],[PRODUCT ID]],MasterData[],4,0)</calculatedColumnFormula>
    </tableColumn>
    <tableColumn id="10" xr3:uid="{335D62F5-F836-46A3-B69C-68841410BCA5}" name="BUYING PRIZE" dataDxfId="15" dataCellStyle="Currency">
      <calculatedColumnFormula>VLOOKUP(InputData[[#This Row],[PRODUCT ID]],MasterData[],5,0)</calculatedColumnFormula>
    </tableColumn>
    <tableColumn id="11" xr3:uid="{D0BE7FFC-BB47-4A10-845F-0CC95760EFB6}" name="SELLING PRICE" dataDxfId="14" dataCellStyle="Currency">
      <calculatedColumnFormula>VLOOKUP(InputData[[#This Row],[PRODUCT ID]],MasterData[],6,0)</calculatedColumnFormula>
    </tableColumn>
    <tableColumn id="12" xr3:uid="{0BDE947A-8B60-4DB4-9218-029E2904576E}" name="Total Buying Value" dataDxfId="13" dataCellStyle="Currency">
      <calculatedColumnFormula>InputData[[#This Row],[QUANTITY]]*InputData[[#This Row],[BUYING PRIZE]]</calculatedColumnFormula>
    </tableColumn>
    <tableColumn id="13" xr3:uid="{328141D2-FB26-4AC2-AA37-0E6234537569}" name="Total Selling Value" dataDxfId="12" dataCellStyle="Currency">
      <calculatedColumnFormula>InputData[[#This Row],[QUANTITY]]*InputData[[#This Row],[SELLING PRICE]]*(1-InputData[[#This Row],[DISCOUNT %]])</calculatedColumnFormula>
    </tableColumn>
    <tableColumn id="14" xr3:uid="{3F1AC0AB-EFC8-4485-A3C8-2D2B67FC4607}" name="Day" dataDxfId="11">
      <calculatedColumnFormula>DAY(InputData[[#This Row],[DATE]])</calculatedColumnFormula>
    </tableColumn>
    <tableColumn id="15" xr3:uid="{616EC5BE-CEC0-481C-B659-37EE0CDDB67B}" name="Month" dataDxfId="10">
      <calculatedColumnFormula>TEXT(InputData[[#This Row],[DATE]],"mmm")</calculatedColumnFormula>
    </tableColumn>
    <tableColumn id="16" xr3:uid="{BB633F6A-523B-45E3-A387-1EF6CA6C3708}" name="Year" dataDxfId="9">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8" dataDxfId="6" headerRowBorderDxfId="7">
  <autoFilter ref="A1:F46"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ZE" dataDxfId="1" dataCellStyle="Currency"/>
    <tableColumn id="6" xr3:uid="{BFC92544-6510-4B40-ABEE-FD6A4B0302D7}" name="SELLING PRICE" dataDxfId="0" dataCellStyle="Currency"/>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A2" workbookViewId="0">
      <selection activeCell="K428" sqref="K428"/>
    </sheetView>
  </sheetViews>
  <sheetFormatPr defaultRowHeight="14.5" x14ac:dyDescent="0.35"/>
  <cols>
    <col min="1" max="1" width="10.36328125" bestFit="1" customWidth="1"/>
    <col min="2" max="2" width="15.90625" bestFit="1" customWidth="1"/>
    <col min="3" max="3" width="14.1796875" bestFit="1" customWidth="1"/>
    <col min="4" max="4" width="14.08984375" bestFit="1" customWidth="1"/>
    <col min="5" max="5" width="19.81640625" bestFit="1" customWidth="1"/>
    <col min="6" max="6" width="16.1796875" bestFit="1" customWidth="1"/>
    <col min="7" max="7" width="13.6328125" bestFit="1" customWidth="1"/>
    <col min="8" max="8" width="14.453125" bestFit="1" customWidth="1"/>
    <col min="9" max="9" width="9.90625" bestFit="1" customWidth="1"/>
    <col min="10" max="11" width="19.7265625" bestFit="1" customWidth="1"/>
    <col min="12" max="12" width="24.36328125" bestFit="1" customWidth="1"/>
    <col min="13" max="13" width="24.7265625" bestFit="1" customWidth="1"/>
  </cols>
  <sheetData>
    <row r="1" spans="1:16" ht="15" thickBot="1" x14ac:dyDescent="0.4">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row>
    <row r="2" spans="1:16" x14ac:dyDescent="0.35">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17">
        <f>VLOOKUP(InputData[[#This Row],[PRODUCT ID]],MasterData[],5,0)</f>
        <v>144</v>
      </c>
      <c r="K2" s="17">
        <f>VLOOKUP(InputData[[#This Row],[PRODUCT ID]],MasterData[],6,0)</f>
        <v>156.96</v>
      </c>
      <c r="L2" s="17">
        <f>InputData[[#This Row],[QUANTITY]]*InputData[[#This Row],[BUYING PRIZE]]</f>
        <v>1296</v>
      </c>
      <c r="M2" s="17">
        <f>InputData[[#This Row],[QUANTITY]]*InputData[[#This Row],[SELLING PRICE]]*(1-InputData[[#This Row],[DISCOUNT %]])</f>
        <v>1412.64</v>
      </c>
      <c r="N2" s="10">
        <f>DAY(InputData[[#This Row],[DATE]])</f>
        <v>1</v>
      </c>
      <c r="O2" s="10" t="str">
        <f>TEXT(InputData[[#This Row],[DATE]],"mmm")</f>
        <v>Jan</v>
      </c>
      <c r="P2" s="10">
        <f>YEAR(InputData[[#This Row],[DATE]])</f>
        <v>2021</v>
      </c>
    </row>
    <row r="3" spans="1:16" x14ac:dyDescent="0.35">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17">
        <f>VLOOKUP(InputData[[#This Row],[PRODUCT ID]],MasterData[],5,0)</f>
        <v>72</v>
      </c>
      <c r="K3" s="17">
        <f>VLOOKUP(InputData[[#This Row],[PRODUCT ID]],MasterData[],6,0)</f>
        <v>79.92</v>
      </c>
      <c r="L3" s="17">
        <f>InputData[[#This Row],[QUANTITY]]*InputData[[#This Row],[BUYING PRIZE]]</f>
        <v>1080</v>
      </c>
      <c r="M3" s="17">
        <f>InputData[[#This Row],[QUANTITY]]*InputData[[#This Row],[SELLING PRICE]]*(1-InputData[[#This Row],[DISCOUNT %]])</f>
        <v>1198.8</v>
      </c>
      <c r="N3" s="10">
        <f>DAY(InputData[[#This Row],[DATE]])</f>
        <v>2</v>
      </c>
      <c r="O3" s="10" t="str">
        <f>TEXT(InputData[[#This Row],[DATE]],"mmm")</f>
        <v>Jan</v>
      </c>
      <c r="P3" s="10">
        <f>YEAR(InputData[[#This Row],[DATE]])</f>
        <v>2021</v>
      </c>
    </row>
    <row r="4" spans="1:16" x14ac:dyDescent="0.35">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17">
        <f>VLOOKUP(InputData[[#This Row],[PRODUCT ID]],MasterData[],5,0)</f>
        <v>112</v>
      </c>
      <c r="K4" s="17">
        <f>VLOOKUP(InputData[[#This Row],[PRODUCT ID]],MasterData[],6,0)</f>
        <v>122.08</v>
      </c>
      <c r="L4" s="17">
        <f>InputData[[#This Row],[QUANTITY]]*InputData[[#This Row],[BUYING PRIZE]]</f>
        <v>672</v>
      </c>
      <c r="M4" s="17">
        <f>InputData[[#This Row],[QUANTITY]]*InputData[[#This Row],[SELLING PRICE]]*(1-InputData[[#This Row],[DISCOUNT %]])</f>
        <v>732.48</v>
      </c>
      <c r="N4" s="10">
        <f>DAY(InputData[[#This Row],[DATE]])</f>
        <v>2</v>
      </c>
      <c r="O4" s="10" t="str">
        <f>TEXT(InputData[[#This Row],[DATE]],"mmm")</f>
        <v>Jan</v>
      </c>
      <c r="P4" s="10">
        <f>YEAR(InputData[[#This Row],[DATE]])</f>
        <v>2021</v>
      </c>
    </row>
    <row r="5" spans="1:16" x14ac:dyDescent="0.35">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17">
        <f>VLOOKUP(InputData[[#This Row],[PRODUCT ID]],MasterData[],5,0)</f>
        <v>44</v>
      </c>
      <c r="K5" s="17">
        <f>VLOOKUP(InputData[[#This Row],[PRODUCT ID]],MasterData[],6,0)</f>
        <v>48.84</v>
      </c>
      <c r="L5" s="17">
        <f>InputData[[#This Row],[QUANTITY]]*InputData[[#This Row],[BUYING PRIZE]]</f>
        <v>220</v>
      </c>
      <c r="M5" s="17">
        <f>InputData[[#This Row],[QUANTITY]]*InputData[[#This Row],[SELLING PRICE]]*(1-InputData[[#This Row],[DISCOUNT %]])</f>
        <v>244.20000000000002</v>
      </c>
      <c r="N5" s="10">
        <f>DAY(InputData[[#This Row],[DATE]])</f>
        <v>3</v>
      </c>
      <c r="O5" s="10" t="str">
        <f>TEXT(InputData[[#This Row],[DATE]],"mmm")</f>
        <v>Jan</v>
      </c>
      <c r="P5" s="10">
        <f>YEAR(InputData[[#This Row],[DATE]])</f>
        <v>2021</v>
      </c>
    </row>
    <row r="6" spans="1:16" x14ac:dyDescent="0.35">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17">
        <f>VLOOKUP(InputData[[#This Row],[PRODUCT ID]],MasterData[],5,0)</f>
        <v>5</v>
      </c>
      <c r="K6" s="17">
        <f>VLOOKUP(InputData[[#This Row],[PRODUCT ID]],MasterData[],6,0)</f>
        <v>6.7</v>
      </c>
      <c r="L6" s="17">
        <f>InputData[[#This Row],[QUANTITY]]*InputData[[#This Row],[BUYING PRIZE]]</f>
        <v>60</v>
      </c>
      <c r="M6" s="17">
        <f>InputData[[#This Row],[QUANTITY]]*InputData[[#This Row],[SELLING PRICE]]*(1-InputData[[#This Row],[DISCOUNT %]])</f>
        <v>80.400000000000006</v>
      </c>
      <c r="N6" s="10">
        <f>DAY(InputData[[#This Row],[DATE]])</f>
        <v>4</v>
      </c>
      <c r="O6" s="10" t="str">
        <f>TEXT(InputData[[#This Row],[DATE]],"mmm")</f>
        <v>Jan</v>
      </c>
      <c r="P6" s="10">
        <f>YEAR(InputData[[#This Row],[DATE]])</f>
        <v>2021</v>
      </c>
    </row>
    <row r="7" spans="1:16" x14ac:dyDescent="0.35">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17">
        <f>VLOOKUP(InputData[[#This Row],[PRODUCT ID]],MasterData[],5,0)</f>
        <v>93</v>
      </c>
      <c r="K7" s="17">
        <f>VLOOKUP(InputData[[#This Row],[PRODUCT ID]],MasterData[],6,0)</f>
        <v>104.16</v>
      </c>
      <c r="L7" s="17">
        <f>InputData[[#This Row],[QUANTITY]]*InputData[[#This Row],[BUYING PRIZE]]</f>
        <v>93</v>
      </c>
      <c r="M7" s="17">
        <f>InputData[[#This Row],[QUANTITY]]*InputData[[#This Row],[SELLING PRICE]]*(1-InputData[[#This Row],[DISCOUNT %]])</f>
        <v>104.16</v>
      </c>
      <c r="N7" s="10">
        <f>DAY(InputData[[#This Row],[DATE]])</f>
        <v>9</v>
      </c>
      <c r="O7" s="10" t="str">
        <f>TEXT(InputData[[#This Row],[DATE]],"mmm")</f>
        <v>Jan</v>
      </c>
      <c r="P7" s="10">
        <f>YEAR(InputData[[#This Row],[DATE]])</f>
        <v>2021</v>
      </c>
    </row>
    <row r="8" spans="1:16" x14ac:dyDescent="0.35">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17">
        <f>VLOOKUP(InputData[[#This Row],[PRODUCT ID]],MasterData[],5,0)</f>
        <v>71</v>
      </c>
      <c r="K8" s="17">
        <f>VLOOKUP(InputData[[#This Row],[PRODUCT ID]],MasterData[],6,0)</f>
        <v>80.94</v>
      </c>
      <c r="L8" s="17">
        <f>InputData[[#This Row],[QUANTITY]]*InputData[[#This Row],[BUYING PRIZE]]</f>
        <v>568</v>
      </c>
      <c r="M8" s="17">
        <f>InputData[[#This Row],[QUANTITY]]*InputData[[#This Row],[SELLING PRICE]]*(1-InputData[[#This Row],[DISCOUNT %]])</f>
        <v>647.52</v>
      </c>
      <c r="N8" s="10">
        <f>DAY(InputData[[#This Row],[DATE]])</f>
        <v>9</v>
      </c>
      <c r="O8" s="10" t="str">
        <f>TEXT(InputData[[#This Row],[DATE]],"mmm")</f>
        <v>Jan</v>
      </c>
      <c r="P8" s="10">
        <f>YEAR(InputData[[#This Row],[DATE]])</f>
        <v>2021</v>
      </c>
    </row>
    <row r="9" spans="1:16" x14ac:dyDescent="0.35">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17">
        <f>VLOOKUP(InputData[[#This Row],[PRODUCT ID]],MasterData[],5,0)</f>
        <v>7</v>
      </c>
      <c r="K9" s="17">
        <f>VLOOKUP(InputData[[#This Row],[PRODUCT ID]],MasterData[],6,0)</f>
        <v>8.33</v>
      </c>
      <c r="L9" s="17">
        <f>InputData[[#This Row],[QUANTITY]]*InputData[[#This Row],[BUYING PRIZE]]</f>
        <v>28</v>
      </c>
      <c r="M9" s="17">
        <f>InputData[[#This Row],[QUANTITY]]*InputData[[#This Row],[SELLING PRICE]]*(1-InputData[[#This Row],[DISCOUNT %]])</f>
        <v>33.32</v>
      </c>
      <c r="N9" s="10">
        <f>DAY(InputData[[#This Row],[DATE]])</f>
        <v>9</v>
      </c>
      <c r="O9" s="10" t="str">
        <f>TEXT(InputData[[#This Row],[DATE]],"mmm")</f>
        <v>Jan</v>
      </c>
      <c r="P9" s="10">
        <f>YEAR(InputData[[#This Row],[DATE]])</f>
        <v>2021</v>
      </c>
    </row>
    <row r="10" spans="1:16" x14ac:dyDescent="0.35">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17">
        <f>VLOOKUP(InputData[[#This Row],[PRODUCT ID]],MasterData[],5,0)</f>
        <v>67</v>
      </c>
      <c r="K10" s="17">
        <f>VLOOKUP(InputData[[#This Row],[PRODUCT ID]],MasterData[],6,0)</f>
        <v>85.76</v>
      </c>
      <c r="L10" s="17">
        <f>InputData[[#This Row],[QUANTITY]]*InputData[[#This Row],[BUYING PRIZE]]</f>
        <v>201</v>
      </c>
      <c r="M10" s="17">
        <f>InputData[[#This Row],[QUANTITY]]*InputData[[#This Row],[SELLING PRICE]]*(1-InputData[[#This Row],[DISCOUNT %]])</f>
        <v>257.28000000000003</v>
      </c>
      <c r="N10" s="10">
        <f>DAY(InputData[[#This Row],[DATE]])</f>
        <v>11</v>
      </c>
      <c r="O10" s="10" t="str">
        <f>TEXT(InputData[[#This Row],[DATE]],"mmm")</f>
        <v>Jan</v>
      </c>
      <c r="P10" s="10">
        <f>YEAR(InputData[[#This Row],[DATE]])</f>
        <v>2021</v>
      </c>
    </row>
    <row r="11" spans="1:16" x14ac:dyDescent="0.35">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17">
        <f>VLOOKUP(InputData[[#This Row],[PRODUCT ID]],MasterData[],5,0)</f>
        <v>112</v>
      </c>
      <c r="K11" s="17">
        <f>VLOOKUP(InputData[[#This Row],[PRODUCT ID]],MasterData[],6,0)</f>
        <v>146.72</v>
      </c>
      <c r="L11" s="17">
        <f>InputData[[#This Row],[QUANTITY]]*InputData[[#This Row],[BUYING PRIZE]]</f>
        <v>448</v>
      </c>
      <c r="M11" s="17">
        <f>InputData[[#This Row],[QUANTITY]]*InputData[[#This Row],[SELLING PRICE]]*(1-InputData[[#This Row],[DISCOUNT %]])</f>
        <v>586.88</v>
      </c>
      <c r="N11" s="10">
        <f>DAY(InputData[[#This Row],[DATE]])</f>
        <v>11</v>
      </c>
      <c r="O11" s="10" t="str">
        <f>TEXT(InputData[[#This Row],[DATE]],"mmm")</f>
        <v>Jan</v>
      </c>
      <c r="P11" s="10">
        <f>YEAR(InputData[[#This Row],[DATE]])</f>
        <v>2021</v>
      </c>
    </row>
    <row r="12" spans="1:16" x14ac:dyDescent="0.35">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17">
        <f>VLOOKUP(InputData[[#This Row],[PRODUCT ID]],MasterData[],5,0)</f>
        <v>120</v>
      </c>
      <c r="K12" s="17">
        <f>VLOOKUP(InputData[[#This Row],[PRODUCT ID]],MasterData[],6,0)</f>
        <v>162</v>
      </c>
      <c r="L12" s="17">
        <f>InputData[[#This Row],[QUANTITY]]*InputData[[#This Row],[BUYING PRIZE]]</f>
        <v>480</v>
      </c>
      <c r="M12" s="17">
        <f>InputData[[#This Row],[QUANTITY]]*InputData[[#This Row],[SELLING PRICE]]*(1-InputData[[#This Row],[DISCOUNT %]])</f>
        <v>648</v>
      </c>
      <c r="N12" s="10">
        <f>DAY(InputData[[#This Row],[DATE]])</f>
        <v>11</v>
      </c>
      <c r="O12" s="10" t="str">
        <f>TEXT(InputData[[#This Row],[DATE]],"mmm")</f>
        <v>Jan</v>
      </c>
      <c r="P12" s="10">
        <f>YEAR(InputData[[#This Row],[DATE]])</f>
        <v>2021</v>
      </c>
    </row>
    <row r="13" spans="1:16" x14ac:dyDescent="0.35">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17">
        <f>VLOOKUP(InputData[[#This Row],[PRODUCT ID]],MasterData[],5,0)</f>
        <v>120</v>
      </c>
      <c r="K13" s="17">
        <f>VLOOKUP(InputData[[#This Row],[PRODUCT ID]],MasterData[],6,0)</f>
        <v>162</v>
      </c>
      <c r="L13" s="17">
        <f>InputData[[#This Row],[QUANTITY]]*InputData[[#This Row],[BUYING PRIZE]]</f>
        <v>1200</v>
      </c>
      <c r="M13" s="17">
        <f>InputData[[#This Row],[QUANTITY]]*InputData[[#This Row],[SELLING PRICE]]*(1-InputData[[#This Row],[DISCOUNT %]])</f>
        <v>1620</v>
      </c>
      <c r="N13" s="10">
        <f>DAY(InputData[[#This Row],[DATE]])</f>
        <v>12</v>
      </c>
      <c r="O13" s="10" t="str">
        <f>TEXT(InputData[[#This Row],[DATE]],"mmm")</f>
        <v>Jan</v>
      </c>
      <c r="P13" s="10">
        <f>YEAR(InputData[[#This Row],[DATE]])</f>
        <v>2021</v>
      </c>
    </row>
    <row r="14" spans="1:16" x14ac:dyDescent="0.35">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17">
        <f>VLOOKUP(InputData[[#This Row],[PRODUCT ID]],MasterData[],5,0)</f>
        <v>76</v>
      </c>
      <c r="K14" s="17">
        <f>VLOOKUP(InputData[[#This Row],[PRODUCT ID]],MasterData[],6,0)</f>
        <v>82.08</v>
      </c>
      <c r="L14" s="17">
        <f>InputData[[#This Row],[QUANTITY]]*InputData[[#This Row],[BUYING PRIZE]]</f>
        <v>988</v>
      </c>
      <c r="M14" s="17">
        <f>InputData[[#This Row],[QUANTITY]]*InputData[[#This Row],[SELLING PRICE]]*(1-InputData[[#This Row],[DISCOUNT %]])</f>
        <v>1067.04</v>
      </c>
      <c r="N14" s="10">
        <f>DAY(InputData[[#This Row],[DATE]])</f>
        <v>18</v>
      </c>
      <c r="O14" s="10" t="str">
        <f>TEXT(InputData[[#This Row],[DATE]],"mmm")</f>
        <v>Jan</v>
      </c>
      <c r="P14" s="10">
        <f>YEAR(InputData[[#This Row],[DATE]])</f>
        <v>2021</v>
      </c>
    </row>
    <row r="15" spans="1:16" x14ac:dyDescent="0.35">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17">
        <f>VLOOKUP(InputData[[#This Row],[PRODUCT ID]],MasterData[],5,0)</f>
        <v>141</v>
      </c>
      <c r="K15" s="17">
        <f>VLOOKUP(InputData[[#This Row],[PRODUCT ID]],MasterData[],6,0)</f>
        <v>149.46</v>
      </c>
      <c r="L15" s="17">
        <f>InputData[[#This Row],[QUANTITY]]*InputData[[#This Row],[BUYING PRIZE]]</f>
        <v>423</v>
      </c>
      <c r="M15" s="17">
        <f>InputData[[#This Row],[QUANTITY]]*InputData[[#This Row],[SELLING PRICE]]*(1-InputData[[#This Row],[DISCOUNT %]])</f>
        <v>448.38</v>
      </c>
      <c r="N15" s="10">
        <f>DAY(InputData[[#This Row],[DATE]])</f>
        <v>18</v>
      </c>
      <c r="O15" s="10" t="str">
        <f>TEXT(InputData[[#This Row],[DATE]],"mmm")</f>
        <v>Jan</v>
      </c>
      <c r="P15" s="10">
        <f>YEAR(InputData[[#This Row],[DATE]])</f>
        <v>2021</v>
      </c>
    </row>
    <row r="16" spans="1:16" x14ac:dyDescent="0.35">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17">
        <f>VLOOKUP(InputData[[#This Row],[PRODUCT ID]],MasterData[],5,0)</f>
        <v>5</v>
      </c>
      <c r="K16" s="17">
        <f>VLOOKUP(InputData[[#This Row],[PRODUCT ID]],MasterData[],6,0)</f>
        <v>6.7</v>
      </c>
      <c r="L16" s="17">
        <f>InputData[[#This Row],[QUANTITY]]*InputData[[#This Row],[BUYING PRIZE]]</f>
        <v>30</v>
      </c>
      <c r="M16" s="17">
        <f>InputData[[#This Row],[QUANTITY]]*InputData[[#This Row],[SELLING PRICE]]*(1-InputData[[#This Row],[DISCOUNT %]])</f>
        <v>40.200000000000003</v>
      </c>
      <c r="N16" s="10">
        <f>DAY(InputData[[#This Row],[DATE]])</f>
        <v>19</v>
      </c>
      <c r="O16" s="10" t="str">
        <f>TEXT(InputData[[#This Row],[DATE]],"mmm")</f>
        <v>Jan</v>
      </c>
      <c r="P16" s="10">
        <f>YEAR(InputData[[#This Row],[DATE]])</f>
        <v>2021</v>
      </c>
    </row>
    <row r="17" spans="1:16" x14ac:dyDescent="0.35">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17">
        <f>VLOOKUP(InputData[[#This Row],[PRODUCT ID]],MasterData[],5,0)</f>
        <v>55</v>
      </c>
      <c r="K17" s="17">
        <f>VLOOKUP(InputData[[#This Row],[PRODUCT ID]],MasterData[],6,0)</f>
        <v>58.3</v>
      </c>
      <c r="L17" s="17">
        <f>InputData[[#This Row],[QUANTITY]]*InputData[[#This Row],[BUYING PRIZE]]</f>
        <v>220</v>
      </c>
      <c r="M17" s="17">
        <f>InputData[[#This Row],[QUANTITY]]*InputData[[#This Row],[SELLING PRICE]]*(1-InputData[[#This Row],[DISCOUNT %]])</f>
        <v>233.2</v>
      </c>
      <c r="N17" s="10">
        <f>DAY(InputData[[#This Row],[DATE]])</f>
        <v>20</v>
      </c>
      <c r="O17" s="10" t="str">
        <f>TEXT(InputData[[#This Row],[DATE]],"mmm")</f>
        <v>Jan</v>
      </c>
      <c r="P17" s="10">
        <f>YEAR(InputData[[#This Row],[DATE]])</f>
        <v>2021</v>
      </c>
    </row>
    <row r="18" spans="1:16" x14ac:dyDescent="0.35">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17">
        <f>VLOOKUP(InputData[[#This Row],[PRODUCT ID]],MasterData[],5,0)</f>
        <v>61</v>
      </c>
      <c r="K18" s="17">
        <f>VLOOKUP(InputData[[#This Row],[PRODUCT ID]],MasterData[],6,0)</f>
        <v>76.25</v>
      </c>
      <c r="L18" s="17">
        <f>InputData[[#This Row],[QUANTITY]]*InputData[[#This Row],[BUYING PRIZE]]</f>
        <v>244</v>
      </c>
      <c r="M18" s="17">
        <f>InputData[[#This Row],[QUANTITY]]*InputData[[#This Row],[SELLING PRICE]]*(1-InputData[[#This Row],[DISCOUNT %]])</f>
        <v>305</v>
      </c>
      <c r="N18" s="10">
        <f>DAY(InputData[[#This Row],[DATE]])</f>
        <v>20</v>
      </c>
      <c r="O18" s="10" t="str">
        <f>TEXT(InputData[[#This Row],[DATE]],"mmm")</f>
        <v>Jan</v>
      </c>
      <c r="P18" s="10">
        <f>YEAR(InputData[[#This Row],[DATE]])</f>
        <v>2021</v>
      </c>
    </row>
    <row r="19" spans="1:16" x14ac:dyDescent="0.35">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17">
        <f>VLOOKUP(InputData[[#This Row],[PRODUCT ID]],MasterData[],5,0)</f>
        <v>44</v>
      </c>
      <c r="K19" s="17">
        <f>VLOOKUP(InputData[[#This Row],[PRODUCT ID]],MasterData[],6,0)</f>
        <v>48.84</v>
      </c>
      <c r="L19" s="17">
        <f>InputData[[#This Row],[QUANTITY]]*InputData[[#This Row],[BUYING PRIZE]]</f>
        <v>660</v>
      </c>
      <c r="M19" s="17">
        <f>InputData[[#This Row],[QUANTITY]]*InputData[[#This Row],[SELLING PRICE]]*(1-InputData[[#This Row],[DISCOUNT %]])</f>
        <v>732.6</v>
      </c>
      <c r="N19" s="10">
        <f>DAY(InputData[[#This Row],[DATE]])</f>
        <v>21</v>
      </c>
      <c r="O19" s="10" t="str">
        <f>TEXT(InputData[[#This Row],[DATE]],"mmm")</f>
        <v>Jan</v>
      </c>
      <c r="P19" s="10">
        <f>YEAR(InputData[[#This Row],[DATE]])</f>
        <v>2021</v>
      </c>
    </row>
    <row r="20" spans="1:16" x14ac:dyDescent="0.35">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17">
        <f>VLOOKUP(InputData[[#This Row],[PRODUCT ID]],MasterData[],5,0)</f>
        <v>71</v>
      </c>
      <c r="K20" s="17">
        <f>VLOOKUP(InputData[[#This Row],[PRODUCT ID]],MasterData[],6,0)</f>
        <v>80.94</v>
      </c>
      <c r="L20" s="17">
        <f>InputData[[#This Row],[QUANTITY]]*InputData[[#This Row],[BUYING PRIZE]]</f>
        <v>639</v>
      </c>
      <c r="M20" s="17">
        <f>InputData[[#This Row],[QUANTITY]]*InputData[[#This Row],[SELLING PRICE]]*(1-InputData[[#This Row],[DISCOUNT %]])</f>
        <v>728.46</v>
      </c>
      <c r="N20" s="10">
        <f>DAY(InputData[[#This Row],[DATE]])</f>
        <v>21</v>
      </c>
      <c r="O20" s="10" t="str">
        <f>TEXT(InputData[[#This Row],[DATE]],"mmm")</f>
        <v>Jan</v>
      </c>
      <c r="P20" s="10">
        <f>YEAR(InputData[[#This Row],[DATE]])</f>
        <v>2021</v>
      </c>
    </row>
    <row r="21" spans="1:16" x14ac:dyDescent="0.35">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17">
        <f>VLOOKUP(InputData[[#This Row],[PRODUCT ID]],MasterData[],5,0)</f>
        <v>120</v>
      </c>
      <c r="K21" s="17">
        <f>VLOOKUP(InputData[[#This Row],[PRODUCT ID]],MasterData[],6,0)</f>
        <v>162</v>
      </c>
      <c r="L21" s="17">
        <f>InputData[[#This Row],[QUANTITY]]*InputData[[#This Row],[BUYING PRIZE]]</f>
        <v>720</v>
      </c>
      <c r="M21" s="17">
        <f>InputData[[#This Row],[QUANTITY]]*InputData[[#This Row],[SELLING PRICE]]*(1-InputData[[#This Row],[DISCOUNT %]])</f>
        <v>972</v>
      </c>
      <c r="N21" s="10">
        <f>DAY(InputData[[#This Row],[DATE]])</f>
        <v>21</v>
      </c>
      <c r="O21" s="10" t="str">
        <f>TEXT(InputData[[#This Row],[DATE]],"mmm")</f>
        <v>Jan</v>
      </c>
      <c r="P21" s="10">
        <f>YEAR(InputData[[#This Row],[DATE]])</f>
        <v>2021</v>
      </c>
    </row>
    <row r="22" spans="1:16" x14ac:dyDescent="0.35">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17">
        <f>VLOOKUP(InputData[[#This Row],[PRODUCT ID]],MasterData[],5,0)</f>
        <v>55</v>
      </c>
      <c r="K22" s="17">
        <f>VLOOKUP(InputData[[#This Row],[PRODUCT ID]],MasterData[],6,0)</f>
        <v>58.3</v>
      </c>
      <c r="L22" s="17">
        <f>InputData[[#This Row],[QUANTITY]]*InputData[[#This Row],[BUYING PRIZE]]</f>
        <v>330</v>
      </c>
      <c r="M22" s="17">
        <f>InputData[[#This Row],[QUANTITY]]*InputData[[#This Row],[SELLING PRICE]]*(1-InputData[[#This Row],[DISCOUNT %]])</f>
        <v>349.79999999999995</v>
      </c>
      <c r="N22" s="10">
        <f>DAY(InputData[[#This Row],[DATE]])</f>
        <v>25</v>
      </c>
      <c r="O22" s="10" t="str">
        <f>TEXT(InputData[[#This Row],[DATE]],"mmm")</f>
        <v>Jan</v>
      </c>
      <c r="P22" s="10">
        <f>YEAR(InputData[[#This Row],[DATE]])</f>
        <v>2021</v>
      </c>
    </row>
    <row r="23" spans="1:16" x14ac:dyDescent="0.35">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17">
        <f>VLOOKUP(InputData[[#This Row],[PRODUCT ID]],MasterData[],5,0)</f>
        <v>5</v>
      </c>
      <c r="K23" s="17">
        <f>VLOOKUP(InputData[[#This Row],[PRODUCT ID]],MasterData[],6,0)</f>
        <v>6.7</v>
      </c>
      <c r="L23" s="17">
        <f>InputData[[#This Row],[QUANTITY]]*InputData[[#This Row],[BUYING PRIZE]]</f>
        <v>35</v>
      </c>
      <c r="M23" s="17">
        <f>InputData[[#This Row],[QUANTITY]]*InputData[[#This Row],[SELLING PRICE]]*(1-InputData[[#This Row],[DISCOUNT %]])</f>
        <v>46.9</v>
      </c>
      <c r="N23" s="10">
        <f>DAY(InputData[[#This Row],[DATE]])</f>
        <v>25</v>
      </c>
      <c r="O23" s="10" t="str">
        <f>TEXT(InputData[[#This Row],[DATE]],"mmm")</f>
        <v>Jan</v>
      </c>
      <c r="P23" s="10">
        <f>YEAR(InputData[[#This Row],[DATE]])</f>
        <v>2021</v>
      </c>
    </row>
    <row r="24" spans="1:16" x14ac:dyDescent="0.35">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17">
        <f>VLOOKUP(InputData[[#This Row],[PRODUCT ID]],MasterData[],5,0)</f>
        <v>93</v>
      </c>
      <c r="K24" s="17">
        <f>VLOOKUP(InputData[[#This Row],[PRODUCT ID]],MasterData[],6,0)</f>
        <v>104.16</v>
      </c>
      <c r="L24" s="17">
        <f>InputData[[#This Row],[QUANTITY]]*InputData[[#This Row],[BUYING PRIZE]]</f>
        <v>1302</v>
      </c>
      <c r="M24" s="17">
        <f>InputData[[#This Row],[QUANTITY]]*InputData[[#This Row],[SELLING PRICE]]*(1-InputData[[#This Row],[DISCOUNT %]])</f>
        <v>1458.24</v>
      </c>
      <c r="N24" s="10">
        <f>DAY(InputData[[#This Row],[DATE]])</f>
        <v>25</v>
      </c>
      <c r="O24" s="10" t="str">
        <f>TEXT(InputData[[#This Row],[DATE]],"mmm")</f>
        <v>Jan</v>
      </c>
      <c r="P24" s="10">
        <f>YEAR(InputData[[#This Row],[DATE]])</f>
        <v>2021</v>
      </c>
    </row>
    <row r="25" spans="1:16" x14ac:dyDescent="0.35">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17">
        <f>VLOOKUP(InputData[[#This Row],[PRODUCT ID]],MasterData[],5,0)</f>
        <v>76</v>
      </c>
      <c r="K25" s="17">
        <f>VLOOKUP(InputData[[#This Row],[PRODUCT ID]],MasterData[],6,0)</f>
        <v>82.08</v>
      </c>
      <c r="L25" s="17">
        <f>InputData[[#This Row],[QUANTITY]]*InputData[[#This Row],[BUYING PRIZE]]</f>
        <v>684</v>
      </c>
      <c r="M25" s="17">
        <f>InputData[[#This Row],[QUANTITY]]*InputData[[#This Row],[SELLING PRICE]]*(1-InputData[[#This Row],[DISCOUNT %]])</f>
        <v>738.72</v>
      </c>
      <c r="N25" s="10">
        <f>DAY(InputData[[#This Row],[DATE]])</f>
        <v>26</v>
      </c>
      <c r="O25" s="10" t="str">
        <f>TEXT(InputData[[#This Row],[DATE]],"mmm")</f>
        <v>Jan</v>
      </c>
      <c r="P25" s="10">
        <f>YEAR(InputData[[#This Row],[DATE]])</f>
        <v>2021</v>
      </c>
    </row>
    <row r="26" spans="1:16" x14ac:dyDescent="0.35">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17">
        <f>VLOOKUP(InputData[[#This Row],[PRODUCT ID]],MasterData[],5,0)</f>
        <v>75</v>
      </c>
      <c r="K26" s="17">
        <f>VLOOKUP(InputData[[#This Row],[PRODUCT ID]],MasterData[],6,0)</f>
        <v>85.5</v>
      </c>
      <c r="L26" s="17">
        <f>InputData[[#This Row],[QUANTITY]]*InputData[[#This Row],[BUYING PRIZE]]</f>
        <v>525</v>
      </c>
      <c r="M26" s="17">
        <f>InputData[[#This Row],[QUANTITY]]*InputData[[#This Row],[SELLING PRICE]]*(1-InputData[[#This Row],[DISCOUNT %]])</f>
        <v>598.5</v>
      </c>
      <c r="N26" s="10">
        <f>DAY(InputData[[#This Row],[DATE]])</f>
        <v>26</v>
      </c>
      <c r="O26" s="10" t="str">
        <f>TEXT(InputData[[#This Row],[DATE]],"mmm")</f>
        <v>Jan</v>
      </c>
      <c r="P26" s="10">
        <f>YEAR(InputData[[#This Row],[DATE]])</f>
        <v>2021</v>
      </c>
    </row>
    <row r="27" spans="1:16" x14ac:dyDescent="0.35">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17">
        <f>VLOOKUP(InputData[[#This Row],[PRODUCT ID]],MasterData[],5,0)</f>
        <v>98</v>
      </c>
      <c r="K27" s="17">
        <f>VLOOKUP(InputData[[#This Row],[PRODUCT ID]],MasterData[],6,0)</f>
        <v>103.88</v>
      </c>
      <c r="L27" s="17">
        <f>InputData[[#This Row],[QUANTITY]]*InputData[[#This Row],[BUYING PRIZE]]</f>
        <v>686</v>
      </c>
      <c r="M27" s="17">
        <f>InputData[[#This Row],[QUANTITY]]*InputData[[#This Row],[SELLING PRICE]]*(1-InputData[[#This Row],[DISCOUNT %]])</f>
        <v>727.16</v>
      </c>
      <c r="N27" s="10">
        <f>DAY(InputData[[#This Row],[DATE]])</f>
        <v>26</v>
      </c>
      <c r="O27" s="10" t="str">
        <f>TEXT(InputData[[#This Row],[DATE]],"mmm")</f>
        <v>Jan</v>
      </c>
      <c r="P27" s="10">
        <f>YEAR(InputData[[#This Row],[DATE]])</f>
        <v>2021</v>
      </c>
    </row>
    <row r="28" spans="1:16" x14ac:dyDescent="0.35">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17">
        <f>VLOOKUP(InputData[[#This Row],[PRODUCT ID]],MasterData[],5,0)</f>
        <v>90</v>
      </c>
      <c r="K28" s="17">
        <f>VLOOKUP(InputData[[#This Row],[PRODUCT ID]],MasterData[],6,0)</f>
        <v>115.2</v>
      </c>
      <c r="L28" s="17">
        <f>InputData[[#This Row],[QUANTITY]]*InputData[[#This Row],[BUYING PRIZE]]</f>
        <v>630</v>
      </c>
      <c r="M28" s="17">
        <f>InputData[[#This Row],[QUANTITY]]*InputData[[#This Row],[SELLING PRICE]]*(1-InputData[[#This Row],[DISCOUNT %]])</f>
        <v>806.4</v>
      </c>
      <c r="N28" s="10">
        <f>DAY(InputData[[#This Row],[DATE]])</f>
        <v>27</v>
      </c>
      <c r="O28" s="10" t="str">
        <f>TEXT(InputData[[#This Row],[DATE]],"mmm")</f>
        <v>Jan</v>
      </c>
      <c r="P28" s="10">
        <f>YEAR(InputData[[#This Row],[DATE]])</f>
        <v>2021</v>
      </c>
    </row>
    <row r="29" spans="1:16" x14ac:dyDescent="0.35">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17">
        <f>VLOOKUP(InputData[[#This Row],[PRODUCT ID]],MasterData[],5,0)</f>
        <v>89</v>
      </c>
      <c r="K29" s="17">
        <f>VLOOKUP(InputData[[#This Row],[PRODUCT ID]],MasterData[],6,0)</f>
        <v>117.48</v>
      </c>
      <c r="L29" s="17">
        <f>InputData[[#This Row],[QUANTITY]]*InputData[[#This Row],[BUYING PRIZE]]</f>
        <v>267</v>
      </c>
      <c r="M29" s="17">
        <f>InputData[[#This Row],[QUANTITY]]*InputData[[#This Row],[SELLING PRICE]]*(1-InputData[[#This Row],[DISCOUNT %]])</f>
        <v>352.44</v>
      </c>
      <c r="N29" s="10">
        <f>DAY(InputData[[#This Row],[DATE]])</f>
        <v>27</v>
      </c>
      <c r="O29" s="10" t="str">
        <f>TEXT(InputData[[#This Row],[DATE]],"mmm")</f>
        <v>Jan</v>
      </c>
      <c r="P29" s="10">
        <f>YEAR(InputData[[#This Row],[DATE]])</f>
        <v>2021</v>
      </c>
    </row>
    <row r="30" spans="1:16" x14ac:dyDescent="0.35">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17">
        <f>VLOOKUP(InputData[[#This Row],[PRODUCT ID]],MasterData[],5,0)</f>
        <v>44</v>
      </c>
      <c r="K30" s="17">
        <f>VLOOKUP(InputData[[#This Row],[PRODUCT ID]],MasterData[],6,0)</f>
        <v>48.84</v>
      </c>
      <c r="L30" s="17">
        <f>InputData[[#This Row],[QUANTITY]]*InputData[[#This Row],[BUYING PRIZE]]</f>
        <v>440</v>
      </c>
      <c r="M30" s="17">
        <f>InputData[[#This Row],[QUANTITY]]*InputData[[#This Row],[SELLING PRICE]]*(1-InputData[[#This Row],[DISCOUNT %]])</f>
        <v>488.40000000000003</v>
      </c>
      <c r="N30" s="10">
        <f>DAY(InputData[[#This Row],[DATE]])</f>
        <v>28</v>
      </c>
      <c r="O30" s="10" t="str">
        <f>TEXT(InputData[[#This Row],[DATE]],"mmm")</f>
        <v>Jan</v>
      </c>
      <c r="P30" s="10">
        <f>YEAR(InputData[[#This Row],[DATE]])</f>
        <v>2021</v>
      </c>
    </row>
    <row r="31" spans="1:16" x14ac:dyDescent="0.35">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17">
        <f>VLOOKUP(InputData[[#This Row],[PRODUCT ID]],MasterData[],5,0)</f>
        <v>47</v>
      </c>
      <c r="K31" s="17">
        <f>VLOOKUP(InputData[[#This Row],[PRODUCT ID]],MasterData[],6,0)</f>
        <v>53.11</v>
      </c>
      <c r="L31" s="17">
        <f>InputData[[#This Row],[QUANTITY]]*InputData[[#This Row],[BUYING PRIZE]]</f>
        <v>94</v>
      </c>
      <c r="M31" s="17">
        <f>InputData[[#This Row],[QUANTITY]]*InputData[[#This Row],[SELLING PRICE]]*(1-InputData[[#This Row],[DISCOUNT %]])</f>
        <v>106.22</v>
      </c>
      <c r="N31" s="10">
        <f>DAY(InputData[[#This Row],[DATE]])</f>
        <v>28</v>
      </c>
      <c r="O31" s="10" t="str">
        <f>TEXT(InputData[[#This Row],[DATE]],"mmm")</f>
        <v>Jan</v>
      </c>
      <c r="P31" s="10">
        <f>YEAR(InputData[[#This Row],[DATE]])</f>
        <v>2021</v>
      </c>
    </row>
    <row r="32" spans="1:16" x14ac:dyDescent="0.35">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17">
        <f>VLOOKUP(InputData[[#This Row],[PRODUCT ID]],MasterData[],5,0)</f>
        <v>148</v>
      </c>
      <c r="K32" s="17">
        <f>VLOOKUP(InputData[[#This Row],[PRODUCT ID]],MasterData[],6,0)</f>
        <v>164.28</v>
      </c>
      <c r="L32" s="17">
        <f>InputData[[#This Row],[QUANTITY]]*InputData[[#This Row],[BUYING PRIZE]]</f>
        <v>1036</v>
      </c>
      <c r="M32" s="17">
        <f>InputData[[#This Row],[QUANTITY]]*InputData[[#This Row],[SELLING PRICE]]*(1-InputData[[#This Row],[DISCOUNT %]])</f>
        <v>1149.96</v>
      </c>
      <c r="N32" s="10">
        <f>DAY(InputData[[#This Row],[DATE]])</f>
        <v>2</v>
      </c>
      <c r="O32" s="10" t="str">
        <f>TEXT(InputData[[#This Row],[DATE]],"mmm")</f>
        <v>Feb</v>
      </c>
      <c r="P32" s="10">
        <f>YEAR(InputData[[#This Row],[DATE]])</f>
        <v>2021</v>
      </c>
    </row>
    <row r="33" spans="1:16" x14ac:dyDescent="0.35">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17">
        <f>VLOOKUP(InputData[[#This Row],[PRODUCT ID]],MasterData[],5,0)</f>
        <v>13</v>
      </c>
      <c r="K33" s="17">
        <f>VLOOKUP(InputData[[#This Row],[PRODUCT ID]],MasterData[],6,0)</f>
        <v>16.64</v>
      </c>
      <c r="L33" s="17">
        <f>InputData[[#This Row],[QUANTITY]]*InputData[[#This Row],[BUYING PRIZE]]</f>
        <v>169</v>
      </c>
      <c r="M33" s="17">
        <f>InputData[[#This Row],[QUANTITY]]*InputData[[#This Row],[SELLING PRICE]]*(1-InputData[[#This Row],[DISCOUNT %]])</f>
        <v>216.32</v>
      </c>
      <c r="N33" s="10">
        <f>DAY(InputData[[#This Row],[DATE]])</f>
        <v>3</v>
      </c>
      <c r="O33" s="10" t="str">
        <f>TEXT(InputData[[#This Row],[DATE]],"mmm")</f>
        <v>Feb</v>
      </c>
      <c r="P33" s="10">
        <f>YEAR(InputData[[#This Row],[DATE]])</f>
        <v>2021</v>
      </c>
    </row>
    <row r="34" spans="1:16" x14ac:dyDescent="0.35">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17">
        <f>VLOOKUP(InputData[[#This Row],[PRODUCT ID]],MasterData[],5,0)</f>
        <v>121</v>
      </c>
      <c r="K34" s="17">
        <f>VLOOKUP(InputData[[#This Row],[PRODUCT ID]],MasterData[],6,0)</f>
        <v>141.57</v>
      </c>
      <c r="L34" s="17">
        <f>InputData[[#This Row],[QUANTITY]]*InputData[[#This Row],[BUYING PRIZE]]</f>
        <v>242</v>
      </c>
      <c r="M34" s="17">
        <f>InputData[[#This Row],[QUANTITY]]*InputData[[#This Row],[SELLING PRICE]]*(1-InputData[[#This Row],[DISCOUNT %]])</f>
        <v>283.14</v>
      </c>
      <c r="N34" s="10">
        <f>DAY(InputData[[#This Row],[DATE]])</f>
        <v>3</v>
      </c>
      <c r="O34" s="10" t="str">
        <f>TEXT(InputData[[#This Row],[DATE]],"mmm")</f>
        <v>Feb</v>
      </c>
      <c r="P34" s="10">
        <f>YEAR(InputData[[#This Row],[DATE]])</f>
        <v>2021</v>
      </c>
    </row>
    <row r="35" spans="1:16" x14ac:dyDescent="0.35">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17">
        <f>VLOOKUP(InputData[[#This Row],[PRODUCT ID]],MasterData[],5,0)</f>
        <v>67</v>
      </c>
      <c r="K35" s="17">
        <f>VLOOKUP(InputData[[#This Row],[PRODUCT ID]],MasterData[],6,0)</f>
        <v>85.76</v>
      </c>
      <c r="L35" s="17">
        <f>InputData[[#This Row],[QUANTITY]]*InputData[[#This Row],[BUYING PRIZE]]</f>
        <v>268</v>
      </c>
      <c r="M35" s="17">
        <f>InputData[[#This Row],[QUANTITY]]*InputData[[#This Row],[SELLING PRICE]]*(1-InputData[[#This Row],[DISCOUNT %]])</f>
        <v>343.04</v>
      </c>
      <c r="N35" s="10">
        <f>DAY(InputData[[#This Row],[DATE]])</f>
        <v>4</v>
      </c>
      <c r="O35" s="10" t="str">
        <f>TEXT(InputData[[#This Row],[DATE]],"mmm")</f>
        <v>Feb</v>
      </c>
      <c r="P35" s="10">
        <f>YEAR(InputData[[#This Row],[DATE]])</f>
        <v>2021</v>
      </c>
    </row>
    <row r="36" spans="1:16" x14ac:dyDescent="0.35">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17">
        <f>VLOOKUP(InputData[[#This Row],[PRODUCT ID]],MasterData[],5,0)</f>
        <v>67</v>
      </c>
      <c r="K36" s="17">
        <f>VLOOKUP(InputData[[#This Row],[PRODUCT ID]],MasterData[],6,0)</f>
        <v>83.08</v>
      </c>
      <c r="L36" s="17">
        <f>InputData[[#This Row],[QUANTITY]]*InputData[[#This Row],[BUYING PRIZE]]</f>
        <v>469</v>
      </c>
      <c r="M36" s="17">
        <f>InputData[[#This Row],[QUANTITY]]*InputData[[#This Row],[SELLING PRICE]]*(1-InputData[[#This Row],[DISCOUNT %]])</f>
        <v>581.55999999999995</v>
      </c>
      <c r="N36" s="10">
        <f>DAY(InputData[[#This Row],[DATE]])</f>
        <v>5</v>
      </c>
      <c r="O36" s="10" t="str">
        <f>TEXT(InputData[[#This Row],[DATE]],"mmm")</f>
        <v>Feb</v>
      </c>
      <c r="P36" s="10">
        <f>YEAR(InputData[[#This Row],[DATE]])</f>
        <v>2021</v>
      </c>
    </row>
    <row r="37" spans="1:16" x14ac:dyDescent="0.35">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17">
        <f>VLOOKUP(InputData[[#This Row],[PRODUCT ID]],MasterData[],5,0)</f>
        <v>133</v>
      </c>
      <c r="K37" s="17">
        <f>VLOOKUP(InputData[[#This Row],[PRODUCT ID]],MasterData[],6,0)</f>
        <v>155.61000000000001</v>
      </c>
      <c r="L37" s="17">
        <f>InputData[[#This Row],[QUANTITY]]*InputData[[#This Row],[BUYING PRIZE]]</f>
        <v>133</v>
      </c>
      <c r="M37" s="17">
        <f>InputData[[#This Row],[QUANTITY]]*InputData[[#This Row],[SELLING PRICE]]*(1-InputData[[#This Row],[DISCOUNT %]])</f>
        <v>155.61000000000001</v>
      </c>
      <c r="N37" s="10">
        <f>DAY(InputData[[#This Row],[DATE]])</f>
        <v>5</v>
      </c>
      <c r="O37" s="10" t="str">
        <f>TEXT(InputData[[#This Row],[DATE]],"mmm")</f>
        <v>Feb</v>
      </c>
      <c r="P37" s="10">
        <f>YEAR(InputData[[#This Row],[DATE]])</f>
        <v>2021</v>
      </c>
    </row>
    <row r="38" spans="1:16" x14ac:dyDescent="0.35">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17">
        <f>VLOOKUP(InputData[[#This Row],[PRODUCT ID]],MasterData[],5,0)</f>
        <v>67</v>
      </c>
      <c r="K38" s="17">
        <f>VLOOKUP(InputData[[#This Row],[PRODUCT ID]],MasterData[],6,0)</f>
        <v>83.08</v>
      </c>
      <c r="L38" s="17">
        <f>InputData[[#This Row],[QUANTITY]]*InputData[[#This Row],[BUYING PRIZE]]</f>
        <v>603</v>
      </c>
      <c r="M38" s="17">
        <f>InputData[[#This Row],[QUANTITY]]*InputData[[#This Row],[SELLING PRICE]]*(1-InputData[[#This Row],[DISCOUNT %]])</f>
        <v>747.72</v>
      </c>
      <c r="N38" s="10">
        <f>DAY(InputData[[#This Row],[DATE]])</f>
        <v>5</v>
      </c>
      <c r="O38" s="10" t="str">
        <f>TEXT(InputData[[#This Row],[DATE]],"mmm")</f>
        <v>Feb</v>
      </c>
      <c r="P38" s="10">
        <f>YEAR(InputData[[#This Row],[DATE]])</f>
        <v>2021</v>
      </c>
    </row>
    <row r="39" spans="1:16" x14ac:dyDescent="0.35">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17">
        <f>VLOOKUP(InputData[[#This Row],[PRODUCT ID]],MasterData[],5,0)</f>
        <v>5</v>
      </c>
      <c r="K39" s="17">
        <f>VLOOKUP(InputData[[#This Row],[PRODUCT ID]],MasterData[],6,0)</f>
        <v>6.7</v>
      </c>
      <c r="L39" s="17">
        <f>InputData[[#This Row],[QUANTITY]]*InputData[[#This Row],[BUYING PRIZE]]</f>
        <v>5</v>
      </c>
      <c r="M39" s="17">
        <f>InputData[[#This Row],[QUANTITY]]*InputData[[#This Row],[SELLING PRICE]]*(1-InputData[[#This Row],[DISCOUNT %]])</f>
        <v>6.7</v>
      </c>
      <c r="N39" s="10">
        <f>DAY(InputData[[#This Row],[DATE]])</f>
        <v>6</v>
      </c>
      <c r="O39" s="10" t="str">
        <f>TEXT(InputData[[#This Row],[DATE]],"mmm")</f>
        <v>Feb</v>
      </c>
      <c r="P39" s="10">
        <f>YEAR(InputData[[#This Row],[DATE]])</f>
        <v>2021</v>
      </c>
    </row>
    <row r="40" spans="1:16" x14ac:dyDescent="0.35">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17">
        <f>VLOOKUP(InputData[[#This Row],[PRODUCT ID]],MasterData[],5,0)</f>
        <v>55</v>
      </c>
      <c r="K40" s="17">
        <f>VLOOKUP(InputData[[#This Row],[PRODUCT ID]],MasterData[],6,0)</f>
        <v>58.3</v>
      </c>
      <c r="L40" s="17">
        <f>InputData[[#This Row],[QUANTITY]]*InputData[[#This Row],[BUYING PRIZE]]</f>
        <v>770</v>
      </c>
      <c r="M40" s="17">
        <f>InputData[[#This Row],[QUANTITY]]*InputData[[#This Row],[SELLING PRICE]]*(1-InputData[[#This Row],[DISCOUNT %]])</f>
        <v>816.19999999999993</v>
      </c>
      <c r="N40" s="10">
        <f>DAY(InputData[[#This Row],[DATE]])</f>
        <v>9</v>
      </c>
      <c r="O40" s="10" t="str">
        <f>TEXT(InputData[[#This Row],[DATE]],"mmm")</f>
        <v>Feb</v>
      </c>
      <c r="P40" s="10">
        <f>YEAR(InputData[[#This Row],[DATE]])</f>
        <v>2021</v>
      </c>
    </row>
    <row r="41" spans="1:16" x14ac:dyDescent="0.35">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17">
        <f>VLOOKUP(InputData[[#This Row],[PRODUCT ID]],MasterData[],5,0)</f>
        <v>83</v>
      </c>
      <c r="K41" s="17">
        <f>VLOOKUP(InputData[[#This Row],[PRODUCT ID]],MasterData[],6,0)</f>
        <v>94.62</v>
      </c>
      <c r="L41" s="17">
        <f>InputData[[#This Row],[QUANTITY]]*InputData[[#This Row],[BUYING PRIZE]]</f>
        <v>581</v>
      </c>
      <c r="M41" s="17">
        <f>InputData[[#This Row],[QUANTITY]]*InputData[[#This Row],[SELLING PRICE]]*(1-InputData[[#This Row],[DISCOUNT %]])</f>
        <v>662.34</v>
      </c>
      <c r="N41" s="10">
        <f>DAY(InputData[[#This Row],[DATE]])</f>
        <v>12</v>
      </c>
      <c r="O41" s="10" t="str">
        <f>TEXT(InputData[[#This Row],[DATE]],"mmm")</f>
        <v>Feb</v>
      </c>
      <c r="P41" s="10">
        <f>YEAR(InputData[[#This Row],[DATE]])</f>
        <v>2021</v>
      </c>
    </row>
    <row r="42" spans="1:16" x14ac:dyDescent="0.35">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17">
        <f>VLOOKUP(InputData[[#This Row],[PRODUCT ID]],MasterData[],5,0)</f>
        <v>141</v>
      </c>
      <c r="K42" s="17">
        <f>VLOOKUP(InputData[[#This Row],[PRODUCT ID]],MasterData[],6,0)</f>
        <v>149.46</v>
      </c>
      <c r="L42" s="17">
        <f>InputData[[#This Row],[QUANTITY]]*InputData[[#This Row],[BUYING PRIZE]]</f>
        <v>1269</v>
      </c>
      <c r="M42" s="17">
        <f>InputData[[#This Row],[QUANTITY]]*InputData[[#This Row],[SELLING PRICE]]*(1-InputData[[#This Row],[DISCOUNT %]])</f>
        <v>1345.14</v>
      </c>
      <c r="N42" s="10">
        <f>DAY(InputData[[#This Row],[DATE]])</f>
        <v>12</v>
      </c>
      <c r="O42" s="10" t="str">
        <f>TEXT(InputData[[#This Row],[DATE]],"mmm")</f>
        <v>Feb</v>
      </c>
      <c r="P42" s="10">
        <f>YEAR(InputData[[#This Row],[DATE]])</f>
        <v>2021</v>
      </c>
    </row>
    <row r="43" spans="1:16" x14ac:dyDescent="0.35">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17">
        <f>VLOOKUP(InputData[[#This Row],[PRODUCT ID]],MasterData[],5,0)</f>
        <v>48</v>
      </c>
      <c r="K43" s="17">
        <f>VLOOKUP(InputData[[#This Row],[PRODUCT ID]],MasterData[],6,0)</f>
        <v>57.120000000000005</v>
      </c>
      <c r="L43" s="17">
        <f>InputData[[#This Row],[QUANTITY]]*InputData[[#This Row],[BUYING PRIZE]]</f>
        <v>192</v>
      </c>
      <c r="M43" s="17">
        <f>InputData[[#This Row],[QUANTITY]]*InputData[[#This Row],[SELLING PRICE]]*(1-InputData[[#This Row],[DISCOUNT %]])</f>
        <v>228.48000000000002</v>
      </c>
      <c r="N43" s="10">
        <f>DAY(InputData[[#This Row],[DATE]])</f>
        <v>15</v>
      </c>
      <c r="O43" s="10" t="str">
        <f>TEXT(InputData[[#This Row],[DATE]],"mmm")</f>
        <v>Feb</v>
      </c>
      <c r="P43" s="10">
        <f>YEAR(InputData[[#This Row],[DATE]])</f>
        <v>2021</v>
      </c>
    </row>
    <row r="44" spans="1:16" x14ac:dyDescent="0.35">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17">
        <f>VLOOKUP(InputData[[#This Row],[PRODUCT ID]],MasterData[],5,0)</f>
        <v>12</v>
      </c>
      <c r="K44" s="17">
        <f>VLOOKUP(InputData[[#This Row],[PRODUCT ID]],MasterData[],6,0)</f>
        <v>15.719999999999999</v>
      </c>
      <c r="L44" s="17">
        <f>InputData[[#This Row],[QUANTITY]]*InputData[[#This Row],[BUYING PRIZE]]</f>
        <v>72</v>
      </c>
      <c r="M44" s="17">
        <f>InputData[[#This Row],[QUANTITY]]*InputData[[#This Row],[SELLING PRICE]]*(1-InputData[[#This Row],[DISCOUNT %]])</f>
        <v>94.32</v>
      </c>
      <c r="N44" s="10">
        <f>DAY(InputData[[#This Row],[DATE]])</f>
        <v>18</v>
      </c>
      <c r="O44" s="10" t="str">
        <f>TEXT(InputData[[#This Row],[DATE]],"mmm")</f>
        <v>Feb</v>
      </c>
      <c r="P44" s="10">
        <f>YEAR(InputData[[#This Row],[DATE]])</f>
        <v>2021</v>
      </c>
    </row>
    <row r="45" spans="1:16" x14ac:dyDescent="0.35">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17">
        <f>VLOOKUP(InputData[[#This Row],[PRODUCT ID]],MasterData[],5,0)</f>
        <v>148</v>
      </c>
      <c r="K45" s="17">
        <f>VLOOKUP(InputData[[#This Row],[PRODUCT ID]],MasterData[],6,0)</f>
        <v>201.28</v>
      </c>
      <c r="L45" s="17">
        <f>InputData[[#This Row],[QUANTITY]]*InputData[[#This Row],[BUYING PRIZE]]</f>
        <v>1628</v>
      </c>
      <c r="M45" s="17">
        <f>InputData[[#This Row],[QUANTITY]]*InputData[[#This Row],[SELLING PRICE]]*(1-InputData[[#This Row],[DISCOUNT %]])</f>
        <v>2214.08</v>
      </c>
      <c r="N45" s="10">
        <f>DAY(InputData[[#This Row],[DATE]])</f>
        <v>20</v>
      </c>
      <c r="O45" s="10" t="str">
        <f>TEXT(InputData[[#This Row],[DATE]],"mmm")</f>
        <v>Feb</v>
      </c>
      <c r="P45" s="10">
        <f>YEAR(InputData[[#This Row],[DATE]])</f>
        <v>2021</v>
      </c>
    </row>
    <row r="46" spans="1:16" x14ac:dyDescent="0.35">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17">
        <f>VLOOKUP(InputData[[#This Row],[PRODUCT ID]],MasterData[],5,0)</f>
        <v>112</v>
      </c>
      <c r="K46" s="17">
        <f>VLOOKUP(InputData[[#This Row],[PRODUCT ID]],MasterData[],6,0)</f>
        <v>122.08</v>
      </c>
      <c r="L46" s="17">
        <f>InputData[[#This Row],[QUANTITY]]*InputData[[#This Row],[BUYING PRIZE]]</f>
        <v>560</v>
      </c>
      <c r="M46" s="17">
        <f>InputData[[#This Row],[QUANTITY]]*InputData[[#This Row],[SELLING PRICE]]*(1-InputData[[#This Row],[DISCOUNT %]])</f>
        <v>610.4</v>
      </c>
      <c r="N46" s="10">
        <f>DAY(InputData[[#This Row],[DATE]])</f>
        <v>22</v>
      </c>
      <c r="O46" s="10" t="str">
        <f>TEXT(InputData[[#This Row],[DATE]],"mmm")</f>
        <v>Feb</v>
      </c>
      <c r="P46" s="10">
        <f>YEAR(InputData[[#This Row],[DATE]])</f>
        <v>2021</v>
      </c>
    </row>
    <row r="47" spans="1:16" x14ac:dyDescent="0.35">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17">
        <f>VLOOKUP(InputData[[#This Row],[PRODUCT ID]],MasterData[],5,0)</f>
        <v>7</v>
      </c>
      <c r="K47" s="17">
        <f>VLOOKUP(InputData[[#This Row],[PRODUCT ID]],MasterData[],6,0)</f>
        <v>8.33</v>
      </c>
      <c r="L47" s="17">
        <f>InputData[[#This Row],[QUANTITY]]*InputData[[#This Row],[BUYING PRIZE]]</f>
        <v>21</v>
      </c>
      <c r="M47" s="17">
        <f>InputData[[#This Row],[QUANTITY]]*InputData[[#This Row],[SELLING PRICE]]*(1-InputData[[#This Row],[DISCOUNT %]])</f>
        <v>24.990000000000002</v>
      </c>
      <c r="N47" s="10">
        <f>DAY(InputData[[#This Row],[DATE]])</f>
        <v>23</v>
      </c>
      <c r="O47" s="10" t="str">
        <f>TEXT(InputData[[#This Row],[DATE]],"mmm")</f>
        <v>Feb</v>
      </c>
      <c r="P47" s="10">
        <f>YEAR(InputData[[#This Row],[DATE]])</f>
        <v>2021</v>
      </c>
    </row>
    <row r="48" spans="1:16" x14ac:dyDescent="0.35">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17">
        <f>VLOOKUP(InputData[[#This Row],[PRODUCT ID]],MasterData[],5,0)</f>
        <v>133</v>
      </c>
      <c r="K48" s="17">
        <f>VLOOKUP(InputData[[#This Row],[PRODUCT ID]],MasterData[],6,0)</f>
        <v>155.61000000000001</v>
      </c>
      <c r="L48" s="17">
        <f>InputData[[#This Row],[QUANTITY]]*InputData[[#This Row],[BUYING PRIZE]]</f>
        <v>266</v>
      </c>
      <c r="M48" s="17">
        <f>InputData[[#This Row],[QUANTITY]]*InputData[[#This Row],[SELLING PRICE]]*(1-InputData[[#This Row],[DISCOUNT %]])</f>
        <v>311.22000000000003</v>
      </c>
      <c r="N48" s="10">
        <f>DAY(InputData[[#This Row],[DATE]])</f>
        <v>23</v>
      </c>
      <c r="O48" s="10" t="str">
        <f>TEXT(InputData[[#This Row],[DATE]],"mmm")</f>
        <v>Feb</v>
      </c>
      <c r="P48" s="10">
        <f>YEAR(InputData[[#This Row],[DATE]])</f>
        <v>2021</v>
      </c>
    </row>
    <row r="49" spans="1:16" x14ac:dyDescent="0.35">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17">
        <f>VLOOKUP(InputData[[#This Row],[PRODUCT ID]],MasterData[],5,0)</f>
        <v>105</v>
      </c>
      <c r="K49" s="17">
        <f>VLOOKUP(InputData[[#This Row],[PRODUCT ID]],MasterData[],6,0)</f>
        <v>142.80000000000001</v>
      </c>
      <c r="L49" s="17">
        <f>InputData[[#This Row],[QUANTITY]]*InputData[[#This Row],[BUYING PRIZE]]</f>
        <v>420</v>
      </c>
      <c r="M49" s="17">
        <f>InputData[[#This Row],[QUANTITY]]*InputData[[#This Row],[SELLING PRICE]]*(1-InputData[[#This Row],[DISCOUNT %]])</f>
        <v>571.20000000000005</v>
      </c>
      <c r="N49" s="10">
        <f>DAY(InputData[[#This Row],[DATE]])</f>
        <v>25</v>
      </c>
      <c r="O49" s="10" t="str">
        <f>TEXT(InputData[[#This Row],[DATE]],"mmm")</f>
        <v>Feb</v>
      </c>
      <c r="P49" s="10">
        <f>YEAR(InputData[[#This Row],[DATE]])</f>
        <v>2021</v>
      </c>
    </row>
    <row r="50" spans="1:16" x14ac:dyDescent="0.35">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17">
        <f>VLOOKUP(InputData[[#This Row],[PRODUCT ID]],MasterData[],5,0)</f>
        <v>89</v>
      </c>
      <c r="K50" s="17">
        <f>VLOOKUP(InputData[[#This Row],[PRODUCT ID]],MasterData[],6,0)</f>
        <v>117.48</v>
      </c>
      <c r="L50" s="17">
        <f>InputData[[#This Row],[QUANTITY]]*InputData[[#This Row],[BUYING PRIZE]]</f>
        <v>979</v>
      </c>
      <c r="M50" s="17">
        <f>InputData[[#This Row],[QUANTITY]]*InputData[[#This Row],[SELLING PRICE]]*(1-InputData[[#This Row],[DISCOUNT %]])</f>
        <v>1292.28</v>
      </c>
      <c r="N50" s="10">
        <f>DAY(InputData[[#This Row],[DATE]])</f>
        <v>25</v>
      </c>
      <c r="O50" s="10" t="str">
        <f>TEXT(InputData[[#This Row],[DATE]],"mmm")</f>
        <v>Feb</v>
      </c>
      <c r="P50" s="10">
        <f>YEAR(InputData[[#This Row],[DATE]])</f>
        <v>2021</v>
      </c>
    </row>
    <row r="51" spans="1:16" x14ac:dyDescent="0.35">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17">
        <f>VLOOKUP(InputData[[#This Row],[PRODUCT ID]],MasterData[],5,0)</f>
        <v>148</v>
      </c>
      <c r="K51" s="17">
        <f>VLOOKUP(InputData[[#This Row],[PRODUCT ID]],MasterData[],6,0)</f>
        <v>201.28</v>
      </c>
      <c r="L51" s="17">
        <f>InputData[[#This Row],[QUANTITY]]*InputData[[#This Row],[BUYING PRIZE]]</f>
        <v>296</v>
      </c>
      <c r="M51" s="17">
        <f>InputData[[#This Row],[QUANTITY]]*InputData[[#This Row],[SELLING PRICE]]*(1-InputData[[#This Row],[DISCOUNT %]])</f>
        <v>402.56</v>
      </c>
      <c r="N51" s="10">
        <f>DAY(InputData[[#This Row],[DATE]])</f>
        <v>25</v>
      </c>
      <c r="O51" s="10" t="str">
        <f>TEXT(InputData[[#This Row],[DATE]],"mmm")</f>
        <v>Feb</v>
      </c>
      <c r="P51" s="10">
        <f>YEAR(InputData[[#This Row],[DATE]])</f>
        <v>2021</v>
      </c>
    </row>
    <row r="52" spans="1:16" x14ac:dyDescent="0.35">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17">
        <f>VLOOKUP(InputData[[#This Row],[PRODUCT ID]],MasterData[],5,0)</f>
        <v>37</v>
      </c>
      <c r="K52" s="17">
        <f>VLOOKUP(InputData[[#This Row],[PRODUCT ID]],MasterData[],6,0)</f>
        <v>49.21</v>
      </c>
      <c r="L52" s="17">
        <f>InputData[[#This Row],[QUANTITY]]*InputData[[#This Row],[BUYING PRIZE]]</f>
        <v>407</v>
      </c>
      <c r="M52" s="17">
        <f>InputData[[#This Row],[QUANTITY]]*InputData[[#This Row],[SELLING PRICE]]*(1-InputData[[#This Row],[DISCOUNT %]])</f>
        <v>541.31000000000006</v>
      </c>
      <c r="N52" s="10">
        <f>DAY(InputData[[#This Row],[DATE]])</f>
        <v>27</v>
      </c>
      <c r="O52" s="10" t="str">
        <f>TEXT(InputData[[#This Row],[DATE]],"mmm")</f>
        <v>Feb</v>
      </c>
      <c r="P52" s="10">
        <f>YEAR(InputData[[#This Row],[DATE]])</f>
        <v>2021</v>
      </c>
    </row>
    <row r="53" spans="1:16" x14ac:dyDescent="0.35">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17">
        <f>VLOOKUP(InputData[[#This Row],[PRODUCT ID]],MasterData[],5,0)</f>
        <v>44</v>
      </c>
      <c r="K53" s="17">
        <f>VLOOKUP(InputData[[#This Row],[PRODUCT ID]],MasterData[],6,0)</f>
        <v>48.4</v>
      </c>
      <c r="L53" s="17">
        <f>InputData[[#This Row],[QUANTITY]]*InputData[[#This Row],[BUYING PRIZE]]</f>
        <v>44</v>
      </c>
      <c r="M53" s="17">
        <f>InputData[[#This Row],[QUANTITY]]*InputData[[#This Row],[SELLING PRICE]]*(1-InputData[[#This Row],[DISCOUNT %]])</f>
        <v>48.4</v>
      </c>
      <c r="N53" s="10">
        <f>DAY(InputData[[#This Row],[DATE]])</f>
        <v>3</v>
      </c>
      <c r="O53" s="10" t="str">
        <f>TEXT(InputData[[#This Row],[DATE]],"mmm")</f>
        <v>Mar</v>
      </c>
      <c r="P53" s="10">
        <f>YEAR(InputData[[#This Row],[DATE]])</f>
        <v>2021</v>
      </c>
    </row>
    <row r="54" spans="1:16" x14ac:dyDescent="0.35">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17">
        <f>VLOOKUP(InputData[[#This Row],[PRODUCT ID]],MasterData[],5,0)</f>
        <v>126</v>
      </c>
      <c r="K54" s="17">
        <f>VLOOKUP(InputData[[#This Row],[PRODUCT ID]],MasterData[],6,0)</f>
        <v>162.54</v>
      </c>
      <c r="L54" s="17">
        <f>InputData[[#This Row],[QUANTITY]]*InputData[[#This Row],[BUYING PRIZE]]</f>
        <v>1134</v>
      </c>
      <c r="M54" s="17">
        <f>InputData[[#This Row],[QUANTITY]]*InputData[[#This Row],[SELLING PRICE]]*(1-InputData[[#This Row],[DISCOUNT %]])</f>
        <v>1462.86</v>
      </c>
      <c r="N54" s="10">
        <f>DAY(InputData[[#This Row],[DATE]])</f>
        <v>7</v>
      </c>
      <c r="O54" s="10" t="str">
        <f>TEXT(InputData[[#This Row],[DATE]],"mmm")</f>
        <v>Mar</v>
      </c>
      <c r="P54" s="10">
        <f>YEAR(InputData[[#This Row],[DATE]])</f>
        <v>2021</v>
      </c>
    </row>
    <row r="55" spans="1:16" x14ac:dyDescent="0.35">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17">
        <f>VLOOKUP(InputData[[#This Row],[PRODUCT ID]],MasterData[],5,0)</f>
        <v>48</v>
      </c>
      <c r="K55" s="17">
        <f>VLOOKUP(InputData[[#This Row],[PRODUCT ID]],MasterData[],6,0)</f>
        <v>57.120000000000005</v>
      </c>
      <c r="L55" s="17">
        <f>InputData[[#This Row],[QUANTITY]]*InputData[[#This Row],[BUYING PRIZE]]</f>
        <v>288</v>
      </c>
      <c r="M55" s="17">
        <f>InputData[[#This Row],[QUANTITY]]*InputData[[#This Row],[SELLING PRICE]]*(1-InputData[[#This Row],[DISCOUNT %]])</f>
        <v>342.72</v>
      </c>
      <c r="N55" s="10">
        <f>DAY(InputData[[#This Row],[DATE]])</f>
        <v>8</v>
      </c>
      <c r="O55" s="10" t="str">
        <f>TEXT(InputData[[#This Row],[DATE]],"mmm")</f>
        <v>Mar</v>
      </c>
      <c r="P55" s="10">
        <f>YEAR(InputData[[#This Row],[DATE]])</f>
        <v>2021</v>
      </c>
    </row>
    <row r="56" spans="1:16" x14ac:dyDescent="0.35">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17">
        <f>VLOOKUP(InputData[[#This Row],[PRODUCT ID]],MasterData[],5,0)</f>
        <v>76</v>
      </c>
      <c r="K56" s="17">
        <f>VLOOKUP(InputData[[#This Row],[PRODUCT ID]],MasterData[],6,0)</f>
        <v>82.08</v>
      </c>
      <c r="L56" s="17">
        <f>InputData[[#This Row],[QUANTITY]]*InputData[[#This Row],[BUYING PRIZE]]</f>
        <v>684</v>
      </c>
      <c r="M56" s="17">
        <f>InputData[[#This Row],[QUANTITY]]*InputData[[#This Row],[SELLING PRICE]]*(1-InputData[[#This Row],[DISCOUNT %]])</f>
        <v>738.72</v>
      </c>
      <c r="N56" s="10">
        <f>DAY(InputData[[#This Row],[DATE]])</f>
        <v>8</v>
      </c>
      <c r="O56" s="10" t="str">
        <f>TEXT(InputData[[#This Row],[DATE]],"mmm")</f>
        <v>Mar</v>
      </c>
      <c r="P56" s="10">
        <f>YEAR(InputData[[#This Row],[DATE]])</f>
        <v>2021</v>
      </c>
    </row>
    <row r="57" spans="1:16" x14ac:dyDescent="0.35">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17">
        <f>VLOOKUP(InputData[[#This Row],[PRODUCT ID]],MasterData[],5,0)</f>
        <v>47</v>
      </c>
      <c r="K57" s="17">
        <f>VLOOKUP(InputData[[#This Row],[PRODUCT ID]],MasterData[],6,0)</f>
        <v>53.11</v>
      </c>
      <c r="L57" s="17">
        <f>InputData[[#This Row],[QUANTITY]]*InputData[[#This Row],[BUYING PRIZE]]</f>
        <v>282</v>
      </c>
      <c r="M57" s="17">
        <f>InputData[[#This Row],[QUANTITY]]*InputData[[#This Row],[SELLING PRICE]]*(1-InputData[[#This Row],[DISCOUNT %]])</f>
        <v>318.65999999999997</v>
      </c>
      <c r="N57" s="10">
        <f>DAY(InputData[[#This Row],[DATE]])</f>
        <v>9</v>
      </c>
      <c r="O57" s="10" t="str">
        <f>TEXT(InputData[[#This Row],[DATE]],"mmm")</f>
        <v>Mar</v>
      </c>
      <c r="P57" s="10">
        <f>YEAR(InputData[[#This Row],[DATE]])</f>
        <v>2021</v>
      </c>
    </row>
    <row r="58" spans="1:16" x14ac:dyDescent="0.35">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17">
        <f>VLOOKUP(InputData[[#This Row],[PRODUCT ID]],MasterData[],5,0)</f>
        <v>7</v>
      </c>
      <c r="K58" s="17">
        <f>VLOOKUP(InputData[[#This Row],[PRODUCT ID]],MasterData[],6,0)</f>
        <v>8.33</v>
      </c>
      <c r="L58" s="17">
        <f>InputData[[#This Row],[QUANTITY]]*InputData[[#This Row],[BUYING PRIZE]]</f>
        <v>77</v>
      </c>
      <c r="M58" s="17">
        <f>InputData[[#This Row],[QUANTITY]]*InputData[[#This Row],[SELLING PRICE]]*(1-InputData[[#This Row],[DISCOUNT %]])</f>
        <v>91.63</v>
      </c>
      <c r="N58" s="10">
        <f>DAY(InputData[[#This Row],[DATE]])</f>
        <v>11</v>
      </c>
      <c r="O58" s="10" t="str">
        <f>TEXT(InputData[[#This Row],[DATE]],"mmm")</f>
        <v>Mar</v>
      </c>
      <c r="P58" s="10">
        <f>YEAR(InputData[[#This Row],[DATE]])</f>
        <v>2021</v>
      </c>
    </row>
    <row r="59" spans="1:16" x14ac:dyDescent="0.35">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17">
        <f>VLOOKUP(InputData[[#This Row],[PRODUCT ID]],MasterData[],5,0)</f>
        <v>37</v>
      </c>
      <c r="K59" s="17">
        <f>VLOOKUP(InputData[[#This Row],[PRODUCT ID]],MasterData[],6,0)</f>
        <v>41.81</v>
      </c>
      <c r="L59" s="17">
        <f>InputData[[#This Row],[QUANTITY]]*InputData[[#This Row],[BUYING PRIZE]]</f>
        <v>370</v>
      </c>
      <c r="M59" s="17">
        <f>InputData[[#This Row],[QUANTITY]]*InputData[[#This Row],[SELLING PRICE]]*(1-InputData[[#This Row],[DISCOUNT %]])</f>
        <v>418.1</v>
      </c>
      <c r="N59" s="10">
        <f>DAY(InputData[[#This Row],[DATE]])</f>
        <v>13</v>
      </c>
      <c r="O59" s="10" t="str">
        <f>TEXT(InputData[[#This Row],[DATE]],"mmm")</f>
        <v>Mar</v>
      </c>
      <c r="P59" s="10">
        <f>YEAR(InputData[[#This Row],[DATE]])</f>
        <v>2021</v>
      </c>
    </row>
    <row r="60" spans="1:16" x14ac:dyDescent="0.35">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17">
        <f>VLOOKUP(InputData[[#This Row],[PRODUCT ID]],MasterData[],5,0)</f>
        <v>37</v>
      </c>
      <c r="K60" s="17">
        <f>VLOOKUP(InputData[[#This Row],[PRODUCT ID]],MasterData[],6,0)</f>
        <v>42.55</v>
      </c>
      <c r="L60" s="17">
        <f>InputData[[#This Row],[QUANTITY]]*InputData[[#This Row],[BUYING PRIZE]]</f>
        <v>407</v>
      </c>
      <c r="M60" s="17">
        <f>InputData[[#This Row],[QUANTITY]]*InputData[[#This Row],[SELLING PRICE]]*(1-InputData[[#This Row],[DISCOUNT %]])</f>
        <v>468.04999999999995</v>
      </c>
      <c r="N60" s="10">
        <f>DAY(InputData[[#This Row],[DATE]])</f>
        <v>15</v>
      </c>
      <c r="O60" s="10" t="str">
        <f>TEXT(InputData[[#This Row],[DATE]],"mmm")</f>
        <v>Mar</v>
      </c>
      <c r="P60" s="10">
        <f>YEAR(InputData[[#This Row],[DATE]])</f>
        <v>2021</v>
      </c>
    </row>
    <row r="61" spans="1:16" x14ac:dyDescent="0.35">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17">
        <f>VLOOKUP(InputData[[#This Row],[PRODUCT ID]],MasterData[],5,0)</f>
        <v>73</v>
      </c>
      <c r="K61" s="17">
        <f>VLOOKUP(InputData[[#This Row],[PRODUCT ID]],MasterData[],6,0)</f>
        <v>94.17</v>
      </c>
      <c r="L61" s="17">
        <f>InputData[[#This Row],[QUANTITY]]*InputData[[#This Row],[BUYING PRIZE]]</f>
        <v>1022</v>
      </c>
      <c r="M61" s="17">
        <f>InputData[[#This Row],[QUANTITY]]*InputData[[#This Row],[SELLING PRICE]]*(1-InputData[[#This Row],[DISCOUNT %]])</f>
        <v>1318.38</v>
      </c>
      <c r="N61" s="10">
        <f>DAY(InputData[[#This Row],[DATE]])</f>
        <v>16</v>
      </c>
      <c r="O61" s="10" t="str">
        <f>TEXT(InputData[[#This Row],[DATE]],"mmm")</f>
        <v>Mar</v>
      </c>
      <c r="P61" s="10">
        <f>YEAR(InputData[[#This Row],[DATE]])</f>
        <v>2021</v>
      </c>
    </row>
    <row r="62" spans="1:16" x14ac:dyDescent="0.35">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17">
        <f>VLOOKUP(InputData[[#This Row],[PRODUCT ID]],MasterData[],5,0)</f>
        <v>120</v>
      </c>
      <c r="K62" s="17">
        <f>VLOOKUP(InputData[[#This Row],[PRODUCT ID]],MasterData[],6,0)</f>
        <v>162</v>
      </c>
      <c r="L62" s="17">
        <f>InputData[[#This Row],[QUANTITY]]*InputData[[#This Row],[BUYING PRIZE]]</f>
        <v>960</v>
      </c>
      <c r="M62" s="17">
        <f>InputData[[#This Row],[QUANTITY]]*InputData[[#This Row],[SELLING PRICE]]*(1-InputData[[#This Row],[DISCOUNT %]])</f>
        <v>1296</v>
      </c>
      <c r="N62" s="10">
        <f>DAY(InputData[[#This Row],[DATE]])</f>
        <v>18</v>
      </c>
      <c r="O62" s="10" t="str">
        <f>TEXT(InputData[[#This Row],[DATE]],"mmm")</f>
        <v>Mar</v>
      </c>
      <c r="P62" s="10">
        <f>YEAR(InputData[[#This Row],[DATE]])</f>
        <v>2021</v>
      </c>
    </row>
    <row r="63" spans="1:16" x14ac:dyDescent="0.35">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17">
        <f>VLOOKUP(InputData[[#This Row],[PRODUCT ID]],MasterData[],5,0)</f>
        <v>37</v>
      </c>
      <c r="K63" s="17">
        <f>VLOOKUP(InputData[[#This Row],[PRODUCT ID]],MasterData[],6,0)</f>
        <v>41.81</v>
      </c>
      <c r="L63" s="17">
        <f>InputData[[#This Row],[QUANTITY]]*InputData[[#This Row],[BUYING PRIZE]]</f>
        <v>333</v>
      </c>
      <c r="M63" s="17">
        <f>InputData[[#This Row],[QUANTITY]]*InputData[[#This Row],[SELLING PRICE]]*(1-InputData[[#This Row],[DISCOUNT %]])</f>
        <v>376.29</v>
      </c>
      <c r="N63" s="10">
        <f>DAY(InputData[[#This Row],[DATE]])</f>
        <v>19</v>
      </c>
      <c r="O63" s="10" t="str">
        <f>TEXT(InputData[[#This Row],[DATE]],"mmm")</f>
        <v>Mar</v>
      </c>
      <c r="P63" s="10">
        <f>YEAR(InputData[[#This Row],[DATE]])</f>
        <v>2021</v>
      </c>
    </row>
    <row r="64" spans="1:16" x14ac:dyDescent="0.35">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17">
        <f>VLOOKUP(InputData[[#This Row],[PRODUCT ID]],MasterData[],5,0)</f>
        <v>61</v>
      </c>
      <c r="K64" s="17">
        <f>VLOOKUP(InputData[[#This Row],[PRODUCT ID]],MasterData[],6,0)</f>
        <v>76.25</v>
      </c>
      <c r="L64" s="17">
        <f>InputData[[#This Row],[QUANTITY]]*InputData[[#This Row],[BUYING PRIZE]]</f>
        <v>793</v>
      </c>
      <c r="M64" s="17">
        <f>InputData[[#This Row],[QUANTITY]]*InputData[[#This Row],[SELLING PRICE]]*(1-InputData[[#This Row],[DISCOUNT %]])</f>
        <v>991.25</v>
      </c>
      <c r="N64" s="10">
        <f>DAY(InputData[[#This Row],[DATE]])</f>
        <v>21</v>
      </c>
      <c r="O64" s="10" t="str">
        <f>TEXT(InputData[[#This Row],[DATE]],"mmm")</f>
        <v>Mar</v>
      </c>
      <c r="P64" s="10">
        <f>YEAR(InputData[[#This Row],[DATE]])</f>
        <v>2021</v>
      </c>
    </row>
    <row r="65" spans="1:16" x14ac:dyDescent="0.35">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17">
        <f>VLOOKUP(InputData[[#This Row],[PRODUCT ID]],MasterData[],5,0)</f>
        <v>37</v>
      </c>
      <c r="K65" s="17">
        <f>VLOOKUP(InputData[[#This Row],[PRODUCT ID]],MasterData[],6,0)</f>
        <v>42.55</v>
      </c>
      <c r="L65" s="17">
        <f>InputData[[#This Row],[QUANTITY]]*InputData[[#This Row],[BUYING PRIZE]]</f>
        <v>259</v>
      </c>
      <c r="M65" s="17">
        <f>InputData[[#This Row],[QUANTITY]]*InputData[[#This Row],[SELLING PRICE]]*(1-InputData[[#This Row],[DISCOUNT %]])</f>
        <v>297.84999999999997</v>
      </c>
      <c r="N65" s="10">
        <f>DAY(InputData[[#This Row],[DATE]])</f>
        <v>21</v>
      </c>
      <c r="O65" s="10" t="str">
        <f>TEXT(InputData[[#This Row],[DATE]],"mmm")</f>
        <v>Mar</v>
      </c>
      <c r="P65" s="10">
        <f>YEAR(InputData[[#This Row],[DATE]])</f>
        <v>2021</v>
      </c>
    </row>
    <row r="66" spans="1:16" x14ac:dyDescent="0.35">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17">
        <f>VLOOKUP(InputData[[#This Row],[PRODUCT ID]],MasterData[],5,0)</f>
        <v>105</v>
      </c>
      <c r="K66" s="17">
        <f>VLOOKUP(InputData[[#This Row],[PRODUCT ID]],MasterData[],6,0)</f>
        <v>142.80000000000001</v>
      </c>
      <c r="L66" s="17">
        <f>InputData[[#This Row],[QUANTITY]]*InputData[[#This Row],[BUYING PRIZE]]</f>
        <v>840</v>
      </c>
      <c r="M66" s="17">
        <f>InputData[[#This Row],[QUANTITY]]*InputData[[#This Row],[SELLING PRICE]]*(1-InputData[[#This Row],[DISCOUNT %]])</f>
        <v>1142.4000000000001</v>
      </c>
      <c r="N66" s="10">
        <f>DAY(InputData[[#This Row],[DATE]])</f>
        <v>22</v>
      </c>
      <c r="O66" s="10" t="str">
        <f>TEXT(InputData[[#This Row],[DATE]],"mmm")</f>
        <v>Mar</v>
      </c>
      <c r="P66" s="10">
        <f>YEAR(InputData[[#This Row],[DATE]])</f>
        <v>2021</v>
      </c>
    </row>
    <row r="67" spans="1:16" x14ac:dyDescent="0.35">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17">
        <f>VLOOKUP(InputData[[#This Row],[PRODUCT ID]],MasterData[],5,0)</f>
        <v>73</v>
      </c>
      <c r="K67" s="17">
        <f>VLOOKUP(InputData[[#This Row],[PRODUCT ID]],MasterData[],6,0)</f>
        <v>94.17</v>
      </c>
      <c r="L67" s="17">
        <f>InputData[[#This Row],[QUANTITY]]*InputData[[#This Row],[BUYING PRIZE]]</f>
        <v>292</v>
      </c>
      <c r="M67" s="17">
        <f>InputData[[#This Row],[QUANTITY]]*InputData[[#This Row],[SELLING PRICE]]*(1-InputData[[#This Row],[DISCOUNT %]])</f>
        <v>376.68</v>
      </c>
      <c r="N67" s="10">
        <f>DAY(InputData[[#This Row],[DATE]])</f>
        <v>22</v>
      </c>
      <c r="O67" s="10" t="str">
        <f>TEXT(InputData[[#This Row],[DATE]],"mmm")</f>
        <v>Mar</v>
      </c>
      <c r="P67" s="10">
        <f>YEAR(InputData[[#This Row],[DATE]])</f>
        <v>2021</v>
      </c>
    </row>
    <row r="68" spans="1:16" x14ac:dyDescent="0.35">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17">
        <f>VLOOKUP(InputData[[#This Row],[PRODUCT ID]],MasterData[],5,0)</f>
        <v>144</v>
      </c>
      <c r="K68" s="17">
        <f>VLOOKUP(InputData[[#This Row],[PRODUCT ID]],MasterData[],6,0)</f>
        <v>156.96</v>
      </c>
      <c r="L68" s="17">
        <f>InputData[[#This Row],[QUANTITY]]*InputData[[#This Row],[BUYING PRIZE]]</f>
        <v>2016</v>
      </c>
      <c r="M68" s="17">
        <f>InputData[[#This Row],[QUANTITY]]*InputData[[#This Row],[SELLING PRICE]]*(1-InputData[[#This Row],[DISCOUNT %]])</f>
        <v>2197.44</v>
      </c>
      <c r="N68" s="10">
        <f>DAY(InputData[[#This Row],[DATE]])</f>
        <v>25</v>
      </c>
      <c r="O68" s="10" t="str">
        <f>TEXT(InputData[[#This Row],[DATE]],"mmm")</f>
        <v>Mar</v>
      </c>
      <c r="P68" s="10">
        <f>YEAR(InputData[[#This Row],[DATE]])</f>
        <v>2021</v>
      </c>
    </row>
    <row r="69" spans="1:16" x14ac:dyDescent="0.35">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17">
        <f>VLOOKUP(InputData[[#This Row],[PRODUCT ID]],MasterData[],5,0)</f>
        <v>75</v>
      </c>
      <c r="K69" s="17">
        <f>VLOOKUP(InputData[[#This Row],[PRODUCT ID]],MasterData[],6,0)</f>
        <v>85.5</v>
      </c>
      <c r="L69" s="17">
        <f>InputData[[#This Row],[QUANTITY]]*InputData[[#This Row],[BUYING PRIZE]]</f>
        <v>300</v>
      </c>
      <c r="M69" s="17">
        <f>InputData[[#This Row],[QUANTITY]]*InputData[[#This Row],[SELLING PRICE]]*(1-InputData[[#This Row],[DISCOUNT %]])</f>
        <v>342</v>
      </c>
      <c r="N69" s="10">
        <f>DAY(InputData[[#This Row],[DATE]])</f>
        <v>25</v>
      </c>
      <c r="O69" s="10" t="str">
        <f>TEXT(InputData[[#This Row],[DATE]],"mmm")</f>
        <v>Mar</v>
      </c>
      <c r="P69" s="10">
        <f>YEAR(InputData[[#This Row],[DATE]])</f>
        <v>2021</v>
      </c>
    </row>
    <row r="70" spans="1:16" x14ac:dyDescent="0.35">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17">
        <f>VLOOKUP(InputData[[#This Row],[PRODUCT ID]],MasterData[],5,0)</f>
        <v>47</v>
      </c>
      <c r="K70" s="17">
        <f>VLOOKUP(InputData[[#This Row],[PRODUCT ID]],MasterData[],6,0)</f>
        <v>53.11</v>
      </c>
      <c r="L70" s="17">
        <f>InputData[[#This Row],[QUANTITY]]*InputData[[#This Row],[BUYING PRIZE]]</f>
        <v>376</v>
      </c>
      <c r="M70" s="17">
        <f>InputData[[#This Row],[QUANTITY]]*InputData[[#This Row],[SELLING PRICE]]*(1-InputData[[#This Row],[DISCOUNT %]])</f>
        <v>424.88</v>
      </c>
      <c r="N70" s="10">
        <f>DAY(InputData[[#This Row],[DATE]])</f>
        <v>25</v>
      </c>
      <c r="O70" s="10" t="str">
        <f>TEXT(InputData[[#This Row],[DATE]],"mmm")</f>
        <v>Mar</v>
      </c>
      <c r="P70" s="10">
        <f>YEAR(InputData[[#This Row],[DATE]])</f>
        <v>2021</v>
      </c>
    </row>
    <row r="71" spans="1:16" x14ac:dyDescent="0.35">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17">
        <f>VLOOKUP(InputData[[#This Row],[PRODUCT ID]],MasterData[],5,0)</f>
        <v>72</v>
      </c>
      <c r="K71" s="17">
        <f>VLOOKUP(InputData[[#This Row],[PRODUCT ID]],MasterData[],6,0)</f>
        <v>79.92</v>
      </c>
      <c r="L71" s="17">
        <f>InputData[[#This Row],[QUANTITY]]*InputData[[#This Row],[BUYING PRIZE]]</f>
        <v>144</v>
      </c>
      <c r="M71" s="17">
        <f>InputData[[#This Row],[QUANTITY]]*InputData[[#This Row],[SELLING PRICE]]*(1-InputData[[#This Row],[DISCOUNT %]])</f>
        <v>159.84</v>
      </c>
      <c r="N71" s="10">
        <f>DAY(InputData[[#This Row],[DATE]])</f>
        <v>25</v>
      </c>
      <c r="O71" s="10" t="str">
        <f>TEXT(InputData[[#This Row],[DATE]],"mmm")</f>
        <v>Mar</v>
      </c>
      <c r="P71" s="10">
        <f>YEAR(InputData[[#This Row],[DATE]])</f>
        <v>2021</v>
      </c>
    </row>
    <row r="72" spans="1:16" x14ac:dyDescent="0.35">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17">
        <f>VLOOKUP(InputData[[#This Row],[PRODUCT ID]],MasterData[],5,0)</f>
        <v>98</v>
      </c>
      <c r="K72" s="17">
        <f>VLOOKUP(InputData[[#This Row],[PRODUCT ID]],MasterData[],6,0)</f>
        <v>103.88</v>
      </c>
      <c r="L72" s="17">
        <f>InputData[[#This Row],[QUANTITY]]*InputData[[#This Row],[BUYING PRIZE]]</f>
        <v>392</v>
      </c>
      <c r="M72" s="17">
        <f>InputData[[#This Row],[QUANTITY]]*InputData[[#This Row],[SELLING PRICE]]*(1-InputData[[#This Row],[DISCOUNT %]])</f>
        <v>415.52</v>
      </c>
      <c r="N72" s="10">
        <f>DAY(InputData[[#This Row],[DATE]])</f>
        <v>26</v>
      </c>
      <c r="O72" s="10" t="str">
        <f>TEXT(InputData[[#This Row],[DATE]],"mmm")</f>
        <v>Mar</v>
      </c>
      <c r="P72" s="10">
        <f>YEAR(InputData[[#This Row],[DATE]])</f>
        <v>2021</v>
      </c>
    </row>
    <row r="73" spans="1:16" x14ac:dyDescent="0.35">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17">
        <f>VLOOKUP(InputData[[#This Row],[PRODUCT ID]],MasterData[],5,0)</f>
        <v>120</v>
      </c>
      <c r="K73" s="17">
        <f>VLOOKUP(InputData[[#This Row],[PRODUCT ID]],MasterData[],6,0)</f>
        <v>162</v>
      </c>
      <c r="L73" s="17">
        <f>InputData[[#This Row],[QUANTITY]]*InputData[[#This Row],[BUYING PRIZE]]</f>
        <v>120</v>
      </c>
      <c r="M73" s="17">
        <f>InputData[[#This Row],[QUANTITY]]*InputData[[#This Row],[SELLING PRICE]]*(1-InputData[[#This Row],[DISCOUNT %]])</f>
        <v>162</v>
      </c>
      <c r="N73" s="10">
        <f>DAY(InputData[[#This Row],[DATE]])</f>
        <v>26</v>
      </c>
      <c r="O73" s="10" t="str">
        <f>TEXT(InputData[[#This Row],[DATE]],"mmm")</f>
        <v>Mar</v>
      </c>
      <c r="P73" s="10">
        <f>YEAR(InputData[[#This Row],[DATE]])</f>
        <v>2021</v>
      </c>
    </row>
    <row r="74" spans="1:16" x14ac:dyDescent="0.35">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17">
        <f>VLOOKUP(InputData[[#This Row],[PRODUCT ID]],MasterData[],5,0)</f>
        <v>148</v>
      </c>
      <c r="K74" s="17">
        <f>VLOOKUP(InputData[[#This Row],[PRODUCT ID]],MasterData[],6,0)</f>
        <v>164.28</v>
      </c>
      <c r="L74" s="17">
        <f>InputData[[#This Row],[QUANTITY]]*InputData[[#This Row],[BUYING PRIZE]]</f>
        <v>1332</v>
      </c>
      <c r="M74" s="17">
        <f>InputData[[#This Row],[QUANTITY]]*InputData[[#This Row],[SELLING PRICE]]*(1-InputData[[#This Row],[DISCOUNT %]])</f>
        <v>1478.52</v>
      </c>
      <c r="N74" s="10">
        <f>DAY(InputData[[#This Row],[DATE]])</f>
        <v>26</v>
      </c>
      <c r="O74" s="10" t="str">
        <f>TEXT(InputData[[#This Row],[DATE]],"mmm")</f>
        <v>Mar</v>
      </c>
      <c r="P74" s="10">
        <f>YEAR(InputData[[#This Row],[DATE]])</f>
        <v>2021</v>
      </c>
    </row>
    <row r="75" spans="1:16" x14ac:dyDescent="0.35">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17">
        <f>VLOOKUP(InputData[[#This Row],[PRODUCT ID]],MasterData[],5,0)</f>
        <v>148</v>
      </c>
      <c r="K75" s="17">
        <f>VLOOKUP(InputData[[#This Row],[PRODUCT ID]],MasterData[],6,0)</f>
        <v>201.28</v>
      </c>
      <c r="L75" s="17">
        <f>InputData[[#This Row],[QUANTITY]]*InputData[[#This Row],[BUYING PRIZE]]</f>
        <v>444</v>
      </c>
      <c r="M75" s="17">
        <f>InputData[[#This Row],[QUANTITY]]*InputData[[#This Row],[SELLING PRICE]]*(1-InputData[[#This Row],[DISCOUNT %]])</f>
        <v>603.84</v>
      </c>
      <c r="N75" s="10">
        <f>DAY(InputData[[#This Row],[DATE]])</f>
        <v>27</v>
      </c>
      <c r="O75" s="10" t="str">
        <f>TEXT(InputData[[#This Row],[DATE]],"mmm")</f>
        <v>Mar</v>
      </c>
      <c r="P75" s="10">
        <f>YEAR(InputData[[#This Row],[DATE]])</f>
        <v>2021</v>
      </c>
    </row>
    <row r="76" spans="1:16" x14ac:dyDescent="0.35">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17">
        <f>VLOOKUP(InputData[[#This Row],[PRODUCT ID]],MasterData[],5,0)</f>
        <v>43</v>
      </c>
      <c r="K76" s="17">
        <f>VLOOKUP(InputData[[#This Row],[PRODUCT ID]],MasterData[],6,0)</f>
        <v>47.730000000000004</v>
      </c>
      <c r="L76" s="17">
        <f>InputData[[#This Row],[QUANTITY]]*InputData[[#This Row],[BUYING PRIZE]]</f>
        <v>344</v>
      </c>
      <c r="M76" s="17">
        <f>InputData[[#This Row],[QUANTITY]]*InputData[[#This Row],[SELLING PRICE]]*(1-InputData[[#This Row],[DISCOUNT %]])</f>
        <v>381.84000000000003</v>
      </c>
      <c r="N76" s="10">
        <f>DAY(InputData[[#This Row],[DATE]])</f>
        <v>28</v>
      </c>
      <c r="O76" s="10" t="str">
        <f>TEXT(InputData[[#This Row],[DATE]],"mmm")</f>
        <v>Mar</v>
      </c>
      <c r="P76" s="10">
        <f>YEAR(InputData[[#This Row],[DATE]])</f>
        <v>2021</v>
      </c>
    </row>
    <row r="77" spans="1:16" x14ac:dyDescent="0.35">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17">
        <f>VLOOKUP(InputData[[#This Row],[PRODUCT ID]],MasterData[],5,0)</f>
        <v>72</v>
      </c>
      <c r="K77" s="17">
        <f>VLOOKUP(InputData[[#This Row],[PRODUCT ID]],MasterData[],6,0)</f>
        <v>79.92</v>
      </c>
      <c r="L77" s="17">
        <f>InputData[[#This Row],[QUANTITY]]*InputData[[#This Row],[BUYING PRIZE]]</f>
        <v>72</v>
      </c>
      <c r="M77" s="17">
        <f>InputData[[#This Row],[QUANTITY]]*InputData[[#This Row],[SELLING PRICE]]*(1-InputData[[#This Row],[DISCOUNT %]])</f>
        <v>79.92</v>
      </c>
      <c r="N77" s="10">
        <f>DAY(InputData[[#This Row],[DATE]])</f>
        <v>30</v>
      </c>
      <c r="O77" s="10" t="str">
        <f>TEXT(InputData[[#This Row],[DATE]],"mmm")</f>
        <v>Mar</v>
      </c>
      <c r="P77" s="10">
        <f>YEAR(InputData[[#This Row],[DATE]])</f>
        <v>2021</v>
      </c>
    </row>
    <row r="78" spans="1:16" x14ac:dyDescent="0.35">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17">
        <f>VLOOKUP(InputData[[#This Row],[PRODUCT ID]],MasterData[],5,0)</f>
        <v>120</v>
      </c>
      <c r="K78" s="17">
        <f>VLOOKUP(InputData[[#This Row],[PRODUCT ID]],MasterData[],6,0)</f>
        <v>162</v>
      </c>
      <c r="L78" s="17">
        <f>InputData[[#This Row],[QUANTITY]]*InputData[[#This Row],[BUYING PRIZE]]</f>
        <v>360</v>
      </c>
      <c r="M78" s="17">
        <f>InputData[[#This Row],[QUANTITY]]*InputData[[#This Row],[SELLING PRICE]]*(1-InputData[[#This Row],[DISCOUNT %]])</f>
        <v>486</v>
      </c>
      <c r="N78" s="10">
        <f>DAY(InputData[[#This Row],[DATE]])</f>
        <v>31</v>
      </c>
      <c r="O78" s="10" t="str">
        <f>TEXT(InputData[[#This Row],[DATE]],"mmm")</f>
        <v>Mar</v>
      </c>
      <c r="P78" s="10">
        <f>YEAR(InputData[[#This Row],[DATE]])</f>
        <v>2021</v>
      </c>
    </row>
    <row r="79" spans="1:16" x14ac:dyDescent="0.35">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17">
        <f>VLOOKUP(InputData[[#This Row],[PRODUCT ID]],MasterData[],5,0)</f>
        <v>90</v>
      </c>
      <c r="K79" s="17">
        <f>VLOOKUP(InputData[[#This Row],[PRODUCT ID]],MasterData[],6,0)</f>
        <v>115.2</v>
      </c>
      <c r="L79" s="17">
        <f>InputData[[#This Row],[QUANTITY]]*InputData[[#This Row],[BUYING PRIZE]]</f>
        <v>360</v>
      </c>
      <c r="M79" s="17">
        <f>InputData[[#This Row],[QUANTITY]]*InputData[[#This Row],[SELLING PRICE]]*(1-InputData[[#This Row],[DISCOUNT %]])</f>
        <v>460.8</v>
      </c>
      <c r="N79" s="10">
        <f>DAY(InputData[[#This Row],[DATE]])</f>
        <v>4</v>
      </c>
      <c r="O79" s="10" t="str">
        <f>TEXT(InputData[[#This Row],[DATE]],"mmm")</f>
        <v>Apr</v>
      </c>
      <c r="P79" s="10">
        <f>YEAR(InputData[[#This Row],[DATE]])</f>
        <v>2021</v>
      </c>
    </row>
    <row r="80" spans="1:16" x14ac:dyDescent="0.35">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17">
        <f>VLOOKUP(InputData[[#This Row],[PRODUCT ID]],MasterData[],5,0)</f>
        <v>6</v>
      </c>
      <c r="K80" s="17">
        <f>VLOOKUP(InputData[[#This Row],[PRODUCT ID]],MasterData[],6,0)</f>
        <v>7.8599999999999994</v>
      </c>
      <c r="L80" s="17">
        <f>InputData[[#This Row],[QUANTITY]]*InputData[[#This Row],[BUYING PRIZE]]</f>
        <v>54</v>
      </c>
      <c r="M80" s="17">
        <f>InputData[[#This Row],[QUANTITY]]*InputData[[#This Row],[SELLING PRICE]]*(1-InputData[[#This Row],[DISCOUNT %]])</f>
        <v>70.739999999999995</v>
      </c>
      <c r="N80" s="10">
        <f>DAY(InputData[[#This Row],[DATE]])</f>
        <v>4</v>
      </c>
      <c r="O80" s="10" t="str">
        <f>TEXT(InputData[[#This Row],[DATE]],"mmm")</f>
        <v>Apr</v>
      </c>
      <c r="P80" s="10">
        <f>YEAR(InputData[[#This Row],[DATE]])</f>
        <v>2021</v>
      </c>
    </row>
    <row r="81" spans="1:16" x14ac:dyDescent="0.35">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17">
        <f>VLOOKUP(InputData[[#This Row],[PRODUCT ID]],MasterData[],5,0)</f>
        <v>93</v>
      </c>
      <c r="K81" s="17">
        <f>VLOOKUP(InputData[[#This Row],[PRODUCT ID]],MasterData[],6,0)</f>
        <v>104.16</v>
      </c>
      <c r="L81" s="17">
        <f>InputData[[#This Row],[QUANTITY]]*InputData[[#This Row],[BUYING PRIZE]]</f>
        <v>1395</v>
      </c>
      <c r="M81" s="17">
        <f>InputData[[#This Row],[QUANTITY]]*InputData[[#This Row],[SELLING PRICE]]*(1-InputData[[#This Row],[DISCOUNT %]])</f>
        <v>1562.3999999999999</v>
      </c>
      <c r="N81" s="10">
        <f>DAY(InputData[[#This Row],[DATE]])</f>
        <v>5</v>
      </c>
      <c r="O81" s="10" t="str">
        <f>TEXT(InputData[[#This Row],[DATE]],"mmm")</f>
        <v>Apr</v>
      </c>
      <c r="P81" s="10">
        <f>YEAR(InputData[[#This Row],[DATE]])</f>
        <v>2021</v>
      </c>
    </row>
    <row r="82" spans="1:16" x14ac:dyDescent="0.35">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17">
        <f>VLOOKUP(InputData[[#This Row],[PRODUCT ID]],MasterData[],5,0)</f>
        <v>133</v>
      </c>
      <c r="K82" s="17">
        <f>VLOOKUP(InputData[[#This Row],[PRODUCT ID]],MasterData[],6,0)</f>
        <v>155.61000000000001</v>
      </c>
      <c r="L82" s="17">
        <f>InputData[[#This Row],[QUANTITY]]*InputData[[#This Row],[BUYING PRIZE]]</f>
        <v>399</v>
      </c>
      <c r="M82" s="17">
        <f>InputData[[#This Row],[QUANTITY]]*InputData[[#This Row],[SELLING PRICE]]*(1-InputData[[#This Row],[DISCOUNT %]])</f>
        <v>466.83000000000004</v>
      </c>
      <c r="N82" s="10">
        <f>DAY(InputData[[#This Row],[DATE]])</f>
        <v>9</v>
      </c>
      <c r="O82" s="10" t="str">
        <f>TEXT(InputData[[#This Row],[DATE]],"mmm")</f>
        <v>Apr</v>
      </c>
      <c r="P82" s="10">
        <f>YEAR(InputData[[#This Row],[DATE]])</f>
        <v>2021</v>
      </c>
    </row>
    <row r="83" spans="1:16" x14ac:dyDescent="0.35">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17">
        <f>VLOOKUP(InputData[[#This Row],[PRODUCT ID]],MasterData[],5,0)</f>
        <v>121</v>
      </c>
      <c r="K83" s="17">
        <f>VLOOKUP(InputData[[#This Row],[PRODUCT ID]],MasterData[],6,0)</f>
        <v>141.57</v>
      </c>
      <c r="L83" s="17">
        <f>InputData[[#This Row],[QUANTITY]]*InputData[[#This Row],[BUYING PRIZE]]</f>
        <v>1694</v>
      </c>
      <c r="M83" s="17">
        <f>InputData[[#This Row],[QUANTITY]]*InputData[[#This Row],[SELLING PRICE]]*(1-InputData[[#This Row],[DISCOUNT %]])</f>
        <v>1981.98</v>
      </c>
      <c r="N83" s="10">
        <f>DAY(InputData[[#This Row],[DATE]])</f>
        <v>10</v>
      </c>
      <c r="O83" s="10" t="str">
        <f>TEXT(InputData[[#This Row],[DATE]],"mmm")</f>
        <v>Apr</v>
      </c>
      <c r="P83" s="10">
        <f>YEAR(InputData[[#This Row],[DATE]])</f>
        <v>2021</v>
      </c>
    </row>
    <row r="84" spans="1:16" x14ac:dyDescent="0.35">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17">
        <f>VLOOKUP(InputData[[#This Row],[PRODUCT ID]],MasterData[],5,0)</f>
        <v>67</v>
      </c>
      <c r="K84" s="17">
        <f>VLOOKUP(InputData[[#This Row],[PRODUCT ID]],MasterData[],6,0)</f>
        <v>85.76</v>
      </c>
      <c r="L84" s="17">
        <f>InputData[[#This Row],[QUANTITY]]*InputData[[#This Row],[BUYING PRIZE]]</f>
        <v>201</v>
      </c>
      <c r="M84" s="17">
        <f>InputData[[#This Row],[QUANTITY]]*InputData[[#This Row],[SELLING PRICE]]*(1-InputData[[#This Row],[DISCOUNT %]])</f>
        <v>257.28000000000003</v>
      </c>
      <c r="N84" s="10">
        <f>DAY(InputData[[#This Row],[DATE]])</f>
        <v>12</v>
      </c>
      <c r="O84" s="10" t="str">
        <f>TEXT(InputData[[#This Row],[DATE]],"mmm")</f>
        <v>Apr</v>
      </c>
      <c r="P84" s="10">
        <f>YEAR(InputData[[#This Row],[DATE]])</f>
        <v>2021</v>
      </c>
    </row>
    <row r="85" spans="1:16" x14ac:dyDescent="0.35">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17">
        <f>VLOOKUP(InputData[[#This Row],[PRODUCT ID]],MasterData[],5,0)</f>
        <v>47</v>
      </c>
      <c r="K85" s="17">
        <f>VLOOKUP(InputData[[#This Row],[PRODUCT ID]],MasterData[],6,0)</f>
        <v>53.11</v>
      </c>
      <c r="L85" s="17">
        <f>InputData[[#This Row],[QUANTITY]]*InputData[[#This Row],[BUYING PRIZE]]</f>
        <v>188</v>
      </c>
      <c r="M85" s="17">
        <f>InputData[[#This Row],[QUANTITY]]*InputData[[#This Row],[SELLING PRICE]]*(1-InputData[[#This Row],[DISCOUNT %]])</f>
        <v>212.44</v>
      </c>
      <c r="N85" s="10">
        <f>DAY(InputData[[#This Row],[DATE]])</f>
        <v>12</v>
      </c>
      <c r="O85" s="10" t="str">
        <f>TEXT(InputData[[#This Row],[DATE]],"mmm")</f>
        <v>Apr</v>
      </c>
      <c r="P85" s="10">
        <f>YEAR(InputData[[#This Row],[DATE]])</f>
        <v>2021</v>
      </c>
    </row>
    <row r="86" spans="1:16" x14ac:dyDescent="0.35">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17">
        <f>VLOOKUP(InputData[[#This Row],[PRODUCT ID]],MasterData[],5,0)</f>
        <v>48</v>
      </c>
      <c r="K86" s="17">
        <f>VLOOKUP(InputData[[#This Row],[PRODUCT ID]],MasterData[],6,0)</f>
        <v>57.120000000000005</v>
      </c>
      <c r="L86" s="17">
        <f>InputData[[#This Row],[QUANTITY]]*InputData[[#This Row],[BUYING PRIZE]]</f>
        <v>432</v>
      </c>
      <c r="M86" s="17">
        <f>InputData[[#This Row],[QUANTITY]]*InputData[[#This Row],[SELLING PRICE]]*(1-InputData[[#This Row],[DISCOUNT %]])</f>
        <v>514.08000000000004</v>
      </c>
      <c r="N86" s="10">
        <f>DAY(InputData[[#This Row],[DATE]])</f>
        <v>12</v>
      </c>
      <c r="O86" s="10" t="str">
        <f>TEXT(InputData[[#This Row],[DATE]],"mmm")</f>
        <v>Apr</v>
      </c>
      <c r="P86" s="10">
        <f>YEAR(InputData[[#This Row],[DATE]])</f>
        <v>2021</v>
      </c>
    </row>
    <row r="87" spans="1:16" x14ac:dyDescent="0.35">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17">
        <f>VLOOKUP(InputData[[#This Row],[PRODUCT ID]],MasterData[],5,0)</f>
        <v>95</v>
      </c>
      <c r="K87" s="17">
        <f>VLOOKUP(InputData[[#This Row],[PRODUCT ID]],MasterData[],6,0)</f>
        <v>119.7</v>
      </c>
      <c r="L87" s="17">
        <f>InputData[[#This Row],[QUANTITY]]*InputData[[#This Row],[BUYING PRIZE]]</f>
        <v>1235</v>
      </c>
      <c r="M87" s="17">
        <f>InputData[[#This Row],[QUANTITY]]*InputData[[#This Row],[SELLING PRICE]]*(1-InputData[[#This Row],[DISCOUNT %]])</f>
        <v>1556.1000000000001</v>
      </c>
      <c r="N87" s="10">
        <f>DAY(InputData[[#This Row],[DATE]])</f>
        <v>12</v>
      </c>
      <c r="O87" s="10" t="str">
        <f>TEXT(InputData[[#This Row],[DATE]],"mmm")</f>
        <v>Apr</v>
      </c>
      <c r="P87" s="10">
        <f>YEAR(InputData[[#This Row],[DATE]])</f>
        <v>2021</v>
      </c>
    </row>
    <row r="88" spans="1:16" x14ac:dyDescent="0.35">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17">
        <f>VLOOKUP(InputData[[#This Row],[PRODUCT ID]],MasterData[],5,0)</f>
        <v>134</v>
      </c>
      <c r="K88" s="17">
        <f>VLOOKUP(InputData[[#This Row],[PRODUCT ID]],MasterData[],6,0)</f>
        <v>156.78</v>
      </c>
      <c r="L88" s="17">
        <f>InputData[[#This Row],[QUANTITY]]*InputData[[#This Row],[BUYING PRIZE]]</f>
        <v>402</v>
      </c>
      <c r="M88" s="17">
        <f>InputData[[#This Row],[QUANTITY]]*InputData[[#This Row],[SELLING PRICE]]*(1-InputData[[#This Row],[DISCOUNT %]])</f>
        <v>470.34000000000003</v>
      </c>
      <c r="N88" s="10">
        <f>DAY(InputData[[#This Row],[DATE]])</f>
        <v>15</v>
      </c>
      <c r="O88" s="10" t="str">
        <f>TEXT(InputData[[#This Row],[DATE]],"mmm")</f>
        <v>Apr</v>
      </c>
      <c r="P88" s="10">
        <f>YEAR(InputData[[#This Row],[DATE]])</f>
        <v>2021</v>
      </c>
    </row>
    <row r="89" spans="1:16" x14ac:dyDescent="0.35">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17">
        <f>VLOOKUP(InputData[[#This Row],[PRODUCT ID]],MasterData[],5,0)</f>
        <v>37</v>
      </c>
      <c r="K89" s="17">
        <f>VLOOKUP(InputData[[#This Row],[PRODUCT ID]],MasterData[],6,0)</f>
        <v>49.21</v>
      </c>
      <c r="L89" s="17">
        <f>InputData[[#This Row],[QUANTITY]]*InputData[[#This Row],[BUYING PRIZE]]</f>
        <v>555</v>
      </c>
      <c r="M89" s="17">
        <f>InputData[[#This Row],[QUANTITY]]*InputData[[#This Row],[SELLING PRICE]]*(1-InputData[[#This Row],[DISCOUNT %]])</f>
        <v>738.15</v>
      </c>
      <c r="N89" s="10">
        <f>DAY(InputData[[#This Row],[DATE]])</f>
        <v>16</v>
      </c>
      <c r="O89" s="10" t="str">
        <f>TEXT(InputData[[#This Row],[DATE]],"mmm")</f>
        <v>Apr</v>
      </c>
      <c r="P89" s="10">
        <f>YEAR(InputData[[#This Row],[DATE]])</f>
        <v>2021</v>
      </c>
    </row>
    <row r="90" spans="1:16" x14ac:dyDescent="0.35">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17">
        <f>VLOOKUP(InputData[[#This Row],[PRODUCT ID]],MasterData[],5,0)</f>
        <v>72</v>
      </c>
      <c r="K90" s="17">
        <f>VLOOKUP(InputData[[#This Row],[PRODUCT ID]],MasterData[],6,0)</f>
        <v>79.92</v>
      </c>
      <c r="L90" s="17">
        <f>InputData[[#This Row],[QUANTITY]]*InputData[[#This Row],[BUYING PRIZE]]</f>
        <v>648</v>
      </c>
      <c r="M90" s="17">
        <f>InputData[[#This Row],[QUANTITY]]*InputData[[#This Row],[SELLING PRICE]]*(1-InputData[[#This Row],[DISCOUNT %]])</f>
        <v>719.28</v>
      </c>
      <c r="N90" s="10">
        <f>DAY(InputData[[#This Row],[DATE]])</f>
        <v>18</v>
      </c>
      <c r="O90" s="10" t="str">
        <f>TEXT(InputData[[#This Row],[DATE]],"mmm")</f>
        <v>Apr</v>
      </c>
      <c r="P90" s="10">
        <f>YEAR(InputData[[#This Row],[DATE]])</f>
        <v>2021</v>
      </c>
    </row>
    <row r="91" spans="1:16" x14ac:dyDescent="0.35">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17">
        <f>VLOOKUP(InputData[[#This Row],[PRODUCT ID]],MasterData[],5,0)</f>
        <v>150</v>
      </c>
      <c r="K91" s="17">
        <f>VLOOKUP(InputData[[#This Row],[PRODUCT ID]],MasterData[],6,0)</f>
        <v>210</v>
      </c>
      <c r="L91" s="17">
        <f>InputData[[#This Row],[QUANTITY]]*InputData[[#This Row],[BUYING PRIZE]]</f>
        <v>1950</v>
      </c>
      <c r="M91" s="17">
        <f>InputData[[#This Row],[QUANTITY]]*InputData[[#This Row],[SELLING PRICE]]*(1-InputData[[#This Row],[DISCOUNT %]])</f>
        <v>2730</v>
      </c>
      <c r="N91" s="10">
        <f>DAY(InputData[[#This Row],[DATE]])</f>
        <v>18</v>
      </c>
      <c r="O91" s="10" t="str">
        <f>TEXT(InputData[[#This Row],[DATE]],"mmm")</f>
        <v>Apr</v>
      </c>
      <c r="P91" s="10">
        <f>YEAR(InputData[[#This Row],[DATE]])</f>
        <v>2021</v>
      </c>
    </row>
    <row r="92" spans="1:16" x14ac:dyDescent="0.35">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17">
        <f>VLOOKUP(InputData[[#This Row],[PRODUCT ID]],MasterData[],5,0)</f>
        <v>120</v>
      </c>
      <c r="K92" s="17">
        <f>VLOOKUP(InputData[[#This Row],[PRODUCT ID]],MasterData[],6,0)</f>
        <v>162</v>
      </c>
      <c r="L92" s="17">
        <f>InputData[[#This Row],[QUANTITY]]*InputData[[#This Row],[BUYING PRIZE]]</f>
        <v>720</v>
      </c>
      <c r="M92" s="17">
        <f>InputData[[#This Row],[QUANTITY]]*InputData[[#This Row],[SELLING PRICE]]*(1-InputData[[#This Row],[DISCOUNT %]])</f>
        <v>972</v>
      </c>
      <c r="N92" s="10">
        <f>DAY(InputData[[#This Row],[DATE]])</f>
        <v>23</v>
      </c>
      <c r="O92" s="10" t="str">
        <f>TEXT(InputData[[#This Row],[DATE]],"mmm")</f>
        <v>Apr</v>
      </c>
      <c r="P92" s="10">
        <f>YEAR(InputData[[#This Row],[DATE]])</f>
        <v>2021</v>
      </c>
    </row>
    <row r="93" spans="1:16" x14ac:dyDescent="0.35">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17">
        <f>VLOOKUP(InputData[[#This Row],[PRODUCT ID]],MasterData[],5,0)</f>
        <v>37</v>
      </c>
      <c r="K93" s="17">
        <f>VLOOKUP(InputData[[#This Row],[PRODUCT ID]],MasterData[],6,0)</f>
        <v>41.81</v>
      </c>
      <c r="L93" s="17">
        <f>InputData[[#This Row],[QUANTITY]]*InputData[[#This Row],[BUYING PRIZE]]</f>
        <v>370</v>
      </c>
      <c r="M93" s="17">
        <f>InputData[[#This Row],[QUANTITY]]*InputData[[#This Row],[SELLING PRICE]]*(1-InputData[[#This Row],[DISCOUNT %]])</f>
        <v>418.1</v>
      </c>
      <c r="N93" s="10">
        <f>DAY(InputData[[#This Row],[DATE]])</f>
        <v>23</v>
      </c>
      <c r="O93" s="10" t="str">
        <f>TEXT(InputData[[#This Row],[DATE]],"mmm")</f>
        <v>Apr</v>
      </c>
      <c r="P93" s="10">
        <f>YEAR(InputData[[#This Row],[DATE]])</f>
        <v>2021</v>
      </c>
    </row>
    <row r="94" spans="1:16" x14ac:dyDescent="0.35">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17">
        <f>VLOOKUP(InputData[[#This Row],[PRODUCT ID]],MasterData[],5,0)</f>
        <v>148</v>
      </c>
      <c r="K94" s="17">
        <f>VLOOKUP(InputData[[#This Row],[PRODUCT ID]],MasterData[],6,0)</f>
        <v>201.28</v>
      </c>
      <c r="L94" s="17">
        <f>InputData[[#This Row],[QUANTITY]]*InputData[[#This Row],[BUYING PRIZE]]</f>
        <v>296</v>
      </c>
      <c r="M94" s="17">
        <f>InputData[[#This Row],[QUANTITY]]*InputData[[#This Row],[SELLING PRICE]]*(1-InputData[[#This Row],[DISCOUNT %]])</f>
        <v>402.56</v>
      </c>
      <c r="N94" s="10">
        <f>DAY(InputData[[#This Row],[DATE]])</f>
        <v>24</v>
      </c>
      <c r="O94" s="10" t="str">
        <f>TEXT(InputData[[#This Row],[DATE]],"mmm")</f>
        <v>Apr</v>
      </c>
      <c r="P94" s="10">
        <f>YEAR(InputData[[#This Row],[DATE]])</f>
        <v>2021</v>
      </c>
    </row>
    <row r="95" spans="1:16" x14ac:dyDescent="0.35">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17">
        <f>VLOOKUP(InputData[[#This Row],[PRODUCT ID]],MasterData[],5,0)</f>
        <v>67</v>
      </c>
      <c r="K95" s="17">
        <f>VLOOKUP(InputData[[#This Row],[PRODUCT ID]],MasterData[],6,0)</f>
        <v>85.76</v>
      </c>
      <c r="L95" s="17">
        <f>InputData[[#This Row],[QUANTITY]]*InputData[[#This Row],[BUYING PRIZE]]</f>
        <v>201</v>
      </c>
      <c r="M95" s="17">
        <f>InputData[[#This Row],[QUANTITY]]*InputData[[#This Row],[SELLING PRICE]]*(1-InputData[[#This Row],[DISCOUNT %]])</f>
        <v>257.28000000000003</v>
      </c>
      <c r="N95" s="10">
        <f>DAY(InputData[[#This Row],[DATE]])</f>
        <v>26</v>
      </c>
      <c r="O95" s="10" t="str">
        <f>TEXT(InputData[[#This Row],[DATE]],"mmm")</f>
        <v>Apr</v>
      </c>
      <c r="P95" s="10">
        <f>YEAR(InputData[[#This Row],[DATE]])</f>
        <v>2021</v>
      </c>
    </row>
    <row r="96" spans="1:16" x14ac:dyDescent="0.35">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17">
        <f>VLOOKUP(InputData[[#This Row],[PRODUCT ID]],MasterData[],5,0)</f>
        <v>148</v>
      </c>
      <c r="K96" s="17">
        <f>VLOOKUP(InputData[[#This Row],[PRODUCT ID]],MasterData[],6,0)</f>
        <v>201.28</v>
      </c>
      <c r="L96" s="17">
        <f>InputData[[#This Row],[QUANTITY]]*InputData[[#This Row],[BUYING PRIZE]]</f>
        <v>1036</v>
      </c>
      <c r="M96" s="17">
        <f>InputData[[#This Row],[QUANTITY]]*InputData[[#This Row],[SELLING PRICE]]*(1-InputData[[#This Row],[DISCOUNT %]])</f>
        <v>1408.96</v>
      </c>
      <c r="N96" s="10">
        <f>DAY(InputData[[#This Row],[DATE]])</f>
        <v>29</v>
      </c>
      <c r="O96" s="10" t="str">
        <f>TEXT(InputData[[#This Row],[DATE]],"mmm")</f>
        <v>Apr</v>
      </c>
      <c r="P96" s="10">
        <f>YEAR(InputData[[#This Row],[DATE]])</f>
        <v>2021</v>
      </c>
    </row>
    <row r="97" spans="1:16" x14ac:dyDescent="0.35">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17">
        <f>VLOOKUP(InputData[[#This Row],[PRODUCT ID]],MasterData[],5,0)</f>
        <v>47</v>
      </c>
      <c r="K97" s="17">
        <f>VLOOKUP(InputData[[#This Row],[PRODUCT ID]],MasterData[],6,0)</f>
        <v>53.11</v>
      </c>
      <c r="L97" s="17">
        <f>InputData[[#This Row],[QUANTITY]]*InputData[[#This Row],[BUYING PRIZE]]</f>
        <v>47</v>
      </c>
      <c r="M97" s="17">
        <f>InputData[[#This Row],[QUANTITY]]*InputData[[#This Row],[SELLING PRICE]]*(1-InputData[[#This Row],[DISCOUNT %]])</f>
        <v>53.11</v>
      </c>
      <c r="N97" s="10">
        <f>DAY(InputData[[#This Row],[DATE]])</f>
        <v>30</v>
      </c>
      <c r="O97" s="10" t="str">
        <f>TEXT(InputData[[#This Row],[DATE]],"mmm")</f>
        <v>Apr</v>
      </c>
      <c r="P97" s="10">
        <f>YEAR(InputData[[#This Row],[DATE]])</f>
        <v>2021</v>
      </c>
    </row>
    <row r="98" spans="1:16" x14ac:dyDescent="0.35">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17">
        <f>VLOOKUP(InputData[[#This Row],[PRODUCT ID]],MasterData[],5,0)</f>
        <v>37</v>
      </c>
      <c r="K98" s="17">
        <f>VLOOKUP(InputData[[#This Row],[PRODUCT ID]],MasterData[],6,0)</f>
        <v>49.21</v>
      </c>
      <c r="L98" s="17">
        <f>InputData[[#This Row],[QUANTITY]]*InputData[[#This Row],[BUYING PRIZE]]</f>
        <v>111</v>
      </c>
      <c r="M98" s="17">
        <f>InputData[[#This Row],[QUANTITY]]*InputData[[#This Row],[SELLING PRICE]]*(1-InputData[[#This Row],[DISCOUNT %]])</f>
        <v>147.63</v>
      </c>
      <c r="N98" s="10">
        <f>DAY(InputData[[#This Row],[DATE]])</f>
        <v>1</v>
      </c>
      <c r="O98" s="10" t="str">
        <f>TEXT(InputData[[#This Row],[DATE]],"mmm")</f>
        <v>May</v>
      </c>
      <c r="P98" s="10">
        <f>YEAR(InputData[[#This Row],[DATE]])</f>
        <v>2021</v>
      </c>
    </row>
    <row r="99" spans="1:16" x14ac:dyDescent="0.35">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17">
        <f>VLOOKUP(InputData[[#This Row],[PRODUCT ID]],MasterData[],5,0)</f>
        <v>120</v>
      </c>
      <c r="K99" s="17">
        <f>VLOOKUP(InputData[[#This Row],[PRODUCT ID]],MasterData[],6,0)</f>
        <v>162</v>
      </c>
      <c r="L99" s="17">
        <f>InputData[[#This Row],[QUANTITY]]*InputData[[#This Row],[BUYING PRIZE]]</f>
        <v>120</v>
      </c>
      <c r="M99" s="17">
        <f>InputData[[#This Row],[QUANTITY]]*InputData[[#This Row],[SELLING PRICE]]*(1-InputData[[#This Row],[DISCOUNT %]])</f>
        <v>162</v>
      </c>
      <c r="N99" s="10">
        <f>DAY(InputData[[#This Row],[DATE]])</f>
        <v>1</v>
      </c>
      <c r="O99" s="10" t="str">
        <f>TEXT(InputData[[#This Row],[DATE]],"mmm")</f>
        <v>May</v>
      </c>
      <c r="P99" s="10">
        <f>YEAR(InputData[[#This Row],[DATE]])</f>
        <v>2021</v>
      </c>
    </row>
    <row r="100" spans="1:16" x14ac:dyDescent="0.35">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17">
        <f>VLOOKUP(InputData[[#This Row],[PRODUCT ID]],MasterData[],5,0)</f>
        <v>55</v>
      </c>
      <c r="K100" s="17">
        <f>VLOOKUP(InputData[[#This Row],[PRODUCT ID]],MasterData[],6,0)</f>
        <v>58.3</v>
      </c>
      <c r="L100" s="17">
        <f>InputData[[#This Row],[QUANTITY]]*InputData[[#This Row],[BUYING PRIZE]]</f>
        <v>165</v>
      </c>
      <c r="M100" s="17">
        <f>InputData[[#This Row],[QUANTITY]]*InputData[[#This Row],[SELLING PRICE]]*(1-InputData[[#This Row],[DISCOUNT %]])</f>
        <v>174.89999999999998</v>
      </c>
      <c r="N100" s="10">
        <f>DAY(InputData[[#This Row],[DATE]])</f>
        <v>3</v>
      </c>
      <c r="O100" s="10" t="str">
        <f>TEXT(InputData[[#This Row],[DATE]],"mmm")</f>
        <v>May</v>
      </c>
      <c r="P100" s="10">
        <f>YEAR(InputData[[#This Row],[DATE]])</f>
        <v>2021</v>
      </c>
    </row>
    <row r="101" spans="1:16" x14ac:dyDescent="0.35">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17">
        <f>VLOOKUP(InputData[[#This Row],[PRODUCT ID]],MasterData[],5,0)</f>
        <v>12</v>
      </c>
      <c r="K101" s="17">
        <f>VLOOKUP(InputData[[#This Row],[PRODUCT ID]],MasterData[],6,0)</f>
        <v>15.719999999999999</v>
      </c>
      <c r="L101" s="17">
        <f>InputData[[#This Row],[QUANTITY]]*InputData[[#This Row],[BUYING PRIZE]]</f>
        <v>156</v>
      </c>
      <c r="M101" s="17">
        <f>InputData[[#This Row],[QUANTITY]]*InputData[[#This Row],[SELLING PRICE]]*(1-InputData[[#This Row],[DISCOUNT %]])</f>
        <v>204.35999999999999</v>
      </c>
      <c r="N101" s="10">
        <f>DAY(InputData[[#This Row],[DATE]])</f>
        <v>4</v>
      </c>
      <c r="O101" s="10" t="str">
        <f>TEXT(InputData[[#This Row],[DATE]],"mmm")</f>
        <v>May</v>
      </c>
      <c r="P101" s="10">
        <f>YEAR(InputData[[#This Row],[DATE]])</f>
        <v>2021</v>
      </c>
    </row>
    <row r="102" spans="1:16" x14ac:dyDescent="0.35">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17">
        <f>VLOOKUP(InputData[[#This Row],[PRODUCT ID]],MasterData[],5,0)</f>
        <v>112</v>
      </c>
      <c r="K102" s="17">
        <f>VLOOKUP(InputData[[#This Row],[PRODUCT ID]],MasterData[],6,0)</f>
        <v>146.72</v>
      </c>
      <c r="L102" s="17">
        <f>InputData[[#This Row],[QUANTITY]]*InputData[[#This Row],[BUYING PRIZE]]</f>
        <v>448</v>
      </c>
      <c r="M102" s="17">
        <f>InputData[[#This Row],[QUANTITY]]*InputData[[#This Row],[SELLING PRICE]]*(1-InputData[[#This Row],[DISCOUNT %]])</f>
        <v>586.88</v>
      </c>
      <c r="N102" s="10">
        <f>DAY(InputData[[#This Row],[DATE]])</f>
        <v>4</v>
      </c>
      <c r="O102" s="10" t="str">
        <f>TEXT(InputData[[#This Row],[DATE]],"mmm")</f>
        <v>May</v>
      </c>
      <c r="P102" s="10">
        <f>YEAR(InputData[[#This Row],[DATE]])</f>
        <v>2021</v>
      </c>
    </row>
    <row r="103" spans="1:16" x14ac:dyDescent="0.35">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17">
        <f>VLOOKUP(InputData[[#This Row],[PRODUCT ID]],MasterData[],5,0)</f>
        <v>6</v>
      </c>
      <c r="K103" s="17">
        <f>VLOOKUP(InputData[[#This Row],[PRODUCT ID]],MasterData[],6,0)</f>
        <v>7.8599999999999994</v>
      </c>
      <c r="L103" s="17">
        <f>InputData[[#This Row],[QUANTITY]]*InputData[[#This Row],[BUYING PRIZE]]</f>
        <v>78</v>
      </c>
      <c r="M103" s="17">
        <f>InputData[[#This Row],[QUANTITY]]*InputData[[#This Row],[SELLING PRICE]]*(1-InputData[[#This Row],[DISCOUNT %]])</f>
        <v>102.17999999999999</v>
      </c>
      <c r="N103" s="10">
        <f>DAY(InputData[[#This Row],[DATE]])</f>
        <v>5</v>
      </c>
      <c r="O103" s="10" t="str">
        <f>TEXT(InputData[[#This Row],[DATE]],"mmm")</f>
        <v>May</v>
      </c>
      <c r="P103" s="10">
        <f>YEAR(InputData[[#This Row],[DATE]])</f>
        <v>2021</v>
      </c>
    </row>
    <row r="104" spans="1:16" x14ac:dyDescent="0.35">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17">
        <f>VLOOKUP(InputData[[#This Row],[PRODUCT ID]],MasterData[],5,0)</f>
        <v>83</v>
      </c>
      <c r="K104" s="17">
        <f>VLOOKUP(InputData[[#This Row],[PRODUCT ID]],MasterData[],6,0)</f>
        <v>94.62</v>
      </c>
      <c r="L104" s="17">
        <f>InputData[[#This Row],[QUANTITY]]*InputData[[#This Row],[BUYING PRIZE]]</f>
        <v>1245</v>
      </c>
      <c r="M104" s="17">
        <f>InputData[[#This Row],[QUANTITY]]*InputData[[#This Row],[SELLING PRICE]]*(1-InputData[[#This Row],[DISCOUNT %]])</f>
        <v>1419.3000000000002</v>
      </c>
      <c r="N104" s="10">
        <f>DAY(InputData[[#This Row],[DATE]])</f>
        <v>6</v>
      </c>
      <c r="O104" s="10" t="str">
        <f>TEXT(InputData[[#This Row],[DATE]],"mmm")</f>
        <v>May</v>
      </c>
      <c r="P104" s="10">
        <f>YEAR(InputData[[#This Row],[DATE]])</f>
        <v>2021</v>
      </c>
    </row>
    <row r="105" spans="1:16" x14ac:dyDescent="0.35">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17">
        <f>VLOOKUP(InputData[[#This Row],[PRODUCT ID]],MasterData[],5,0)</f>
        <v>6</v>
      </c>
      <c r="K105" s="17">
        <f>VLOOKUP(InputData[[#This Row],[PRODUCT ID]],MasterData[],6,0)</f>
        <v>7.8599999999999994</v>
      </c>
      <c r="L105" s="17">
        <f>InputData[[#This Row],[QUANTITY]]*InputData[[#This Row],[BUYING PRIZE]]</f>
        <v>36</v>
      </c>
      <c r="M105" s="17">
        <f>InputData[[#This Row],[QUANTITY]]*InputData[[#This Row],[SELLING PRICE]]*(1-InputData[[#This Row],[DISCOUNT %]])</f>
        <v>47.16</v>
      </c>
      <c r="N105" s="10">
        <f>DAY(InputData[[#This Row],[DATE]])</f>
        <v>6</v>
      </c>
      <c r="O105" s="10" t="str">
        <f>TEXT(InputData[[#This Row],[DATE]],"mmm")</f>
        <v>May</v>
      </c>
      <c r="P105" s="10">
        <f>YEAR(InputData[[#This Row],[DATE]])</f>
        <v>2021</v>
      </c>
    </row>
    <row r="106" spans="1:16" x14ac:dyDescent="0.35">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17">
        <f>VLOOKUP(InputData[[#This Row],[PRODUCT ID]],MasterData[],5,0)</f>
        <v>37</v>
      </c>
      <c r="K106" s="17">
        <f>VLOOKUP(InputData[[#This Row],[PRODUCT ID]],MasterData[],6,0)</f>
        <v>49.21</v>
      </c>
      <c r="L106" s="17">
        <f>InputData[[#This Row],[QUANTITY]]*InputData[[#This Row],[BUYING PRIZE]]</f>
        <v>37</v>
      </c>
      <c r="M106" s="17">
        <f>InputData[[#This Row],[QUANTITY]]*InputData[[#This Row],[SELLING PRICE]]*(1-InputData[[#This Row],[DISCOUNT %]])</f>
        <v>49.21</v>
      </c>
      <c r="N106" s="10">
        <f>DAY(InputData[[#This Row],[DATE]])</f>
        <v>7</v>
      </c>
      <c r="O106" s="10" t="str">
        <f>TEXT(InputData[[#This Row],[DATE]],"mmm")</f>
        <v>May</v>
      </c>
      <c r="P106" s="10">
        <f>YEAR(InputData[[#This Row],[DATE]])</f>
        <v>2021</v>
      </c>
    </row>
    <row r="107" spans="1:16" x14ac:dyDescent="0.35">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17">
        <f>VLOOKUP(InputData[[#This Row],[PRODUCT ID]],MasterData[],5,0)</f>
        <v>13</v>
      </c>
      <c r="K107" s="17">
        <f>VLOOKUP(InputData[[#This Row],[PRODUCT ID]],MasterData[],6,0)</f>
        <v>16.64</v>
      </c>
      <c r="L107" s="17">
        <f>InputData[[#This Row],[QUANTITY]]*InputData[[#This Row],[BUYING PRIZE]]</f>
        <v>78</v>
      </c>
      <c r="M107" s="17">
        <f>InputData[[#This Row],[QUANTITY]]*InputData[[#This Row],[SELLING PRICE]]*(1-InputData[[#This Row],[DISCOUNT %]])</f>
        <v>99.84</v>
      </c>
      <c r="N107" s="10">
        <f>DAY(InputData[[#This Row],[DATE]])</f>
        <v>9</v>
      </c>
      <c r="O107" s="10" t="str">
        <f>TEXT(InputData[[#This Row],[DATE]],"mmm")</f>
        <v>May</v>
      </c>
      <c r="P107" s="10">
        <f>YEAR(InputData[[#This Row],[DATE]])</f>
        <v>2021</v>
      </c>
    </row>
    <row r="108" spans="1:16" x14ac:dyDescent="0.35">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17">
        <f>VLOOKUP(InputData[[#This Row],[PRODUCT ID]],MasterData[],5,0)</f>
        <v>37</v>
      </c>
      <c r="K108" s="17">
        <f>VLOOKUP(InputData[[#This Row],[PRODUCT ID]],MasterData[],6,0)</f>
        <v>41.81</v>
      </c>
      <c r="L108" s="17">
        <f>InputData[[#This Row],[QUANTITY]]*InputData[[#This Row],[BUYING PRIZE]]</f>
        <v>296</v>
      </c>
      <c r="M108" s="17">
        <f>InputData[[#This Row],[QUANTITY]]*InputData[[#This Row],[SELLING PRICE]]*(1-InputData[[#This Row],[DISCOUNT %]])</f>
        <v>334.48</v>
      </c>
      <c r="N108" s="10">
        <f>DAY(InputData[[#This Row],[DATE]])</f>
        <v>9</v>
      </c>
      <c r="O108" s="10" t="str">
        <f>TEXT(InputData[[#This Row],[DATE]],"mmm")</f>
        <v>May</v>
      </c>
      <c r="P108" s="10">
        <f>YEAR(InputData[[#This Row],[DATE]])</f>
        <v>2021</v>
      </c>
    </row>
    <row r="109" spans="1:16" x14ac:dyDescent="0.35">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17">
        <f>VLOOKUP(InputData[[#This Row],[PRODUCT ID]],MasterData[],5,0)</f>
        <v>13</v>
      </c>
      <c r="K109" s="17">
        <f>VLOOKUP(InputData[[#This Row],[PRODUCT ID]],MasterData[],6,0)</f>
        <v>16.64</v>
      </c>
      <c r="L109" s="17">
        <f>InputData[[#This Row],[QUANTITY]]*InputData[[#This Row],[BUYING PRIZE]]</f>
        <v>39</v>
      </c>
      <c r="M109" s="17">
        <f>InputData[[#This Row],[QUANTITY]]*InputData[[#This Row],[SELLING PRICE]]*(1-InputData[[#This Row],[DISCOUNT %]])</f>
        <v>49.92</v>
      </c>
      <c r="N109" s="10">
        <f>DAY(InputData[[#This Row],[DATE]])</f>
        <v>12</v>
      </c>
      <c r="O109" s="10" t="str">
        <f>TEXT(InputData[[#This Row],[DATE]],"mmm")</f>
        <v>May</v>
      </c>
      <c r="P109" s="10">
        <f>YEAR(InputData[[#This Row],[DATE]])</f>
        <v>2021</v>
      </c>
    </row>
    <row r="110" spans="1:16" x14ac:dyDescent="0.35">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17">
        <f>VLOOKUP(InputData[[#This Row],[PRODUCT ID]],MasterData[],5,0)</f>
        <v>5</v>
      </c>
      <c r="K110" s="17">
        <f>VLOOKUP(InputData[[#This Row],[PRODUCT ID]],MasterData[],6,0)</f>
        <v>6.7</v>
      </c>
      <c r="L110" s="17">
        <f>InputData[[#This Row],[QUANTITY]]*InputData[[#This Row],[BUYING PRIZE]]</f>
        <v>75</v>
      </c>
      <c r="M110" s="17">
        <f>InputData[[#This Row],[QUANTITY]]*InputData[[#This Row],[SELLING PRICE]]*(1-InputData[[#This Row],[DISCOUNT %]])</f>
        <v>100.5</v>
      </c>
      <c r="N110" s="10">
        <f>DAY(InputData[[#This Row],[DATE]])</f>
        <v>12</v>
      </c>
      <c r="O110" s="10" t="str">
        <f>TEXT(InputData[[#This Row],[DATE]],"mmm")</f>
        <v>May</v>
      </c>
      <c r="P110" s="10">
        <f>YEAR(InputData[[#This Row],[DATE]])</f>
        <v>2021</v>
      </c>
    </row>
    <row r="111" spans="1:16" x14ac:dyDescent="0.35">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17">
        <f>VLOOKUP(InputData[[#This Row],[PRODUCT ID]],MasterData[],5,0)</f>
        <v>47</v>
      </c>
      <c r="K111" s="17">
        <f>VLOOKUP(InputData[[#This Row],[PRODUCT ID]],MasterData[],6,0)</f>
        <v>53.11</v>
      </c>
      <c r="L111" s="17">
        <f>InputData[[#This Row],[QUANTITY]]*InputData[[#This Row],[BUYING PRIZE]]</f>
        <v>188</v>
      </c>
      <c r="M111" s="17">
        <f>InputData[[#This Row],[QUANTITY]]*InputData[[#This Row],[SELLING PRICE]]*(1-InputData[[#This Row],[DISCOUNT %]])</f>
        <v>212.44</v>
      </c>
      <c r="N111" s="10">
        <f>DAY(InputData[[#This Row],[DATE]])</f>
        <v>13</v>
      </c>
      <c r="O111" s="10" t="str">
        <f>TEXT(InputData[[#This Row],[DATE]],"mmm")</f>
        <v>May</v>
      </c>
      <c r="P111" s="10">
        <f>YEAR(InputData[[#This Row],[DATE]])</f>
        <v>2021</v>
      </c>
    </row>
    <row r="112" spans="1:16" x14ac:dyDescent="0.35">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17">
        <f>VLOOKUP(InputData[[#This Row],[PRODUCT ID]],MasterData[],5,0)</f>
        <v>120</v>
      </c>
      <c r="K112" s="17">
        <f>VLOOKUP(InputData[[#This Row],[PRODUCT ID]],MasterData[],6,0)</f>
        <v>162</v>
      </c>
      <c r="L112" s="17">
        <f>InputData[[#This Row],[QUANTITY]]*InputData[[#This Row],[BUYING PRIZE]]</f>
        <v>240</v>
      </c>
      <c r="M112" s="17">
        <f>InputData[[#This Row],[QUANTITY]]*InputData[[#This Row],[SELLING PRICE]]*(1-InputData[[#This Row],[DISCOUNT %]])</f>
        <v>324</v>
      </c>
      <c r="N112" s="10">
        <f>DAY(InputData[[#This Row],[DATE]])</f>
        <v>20</v>
      </c>
      <c r="O112" s="10" t="str">
        <f>TEXT(InputData[[#This Row],[DATE]],"mmm")</f>
        <v>May</v>
      </c>
      <c r="P112" s="10">
        <f>YEAR(InputData[[#This Row],[DATE]])</f>
        <v>2021</v>
      </c>
    </row>
    <row r="113" spans="1:16" x14ac:dyDescent="0.35">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17">
        <f>VLOOKUP(InputData[[#This Row],[PRODUCT ID]],MasterData[],5,0)</f>
        <v>90</v>
      </c>
      <c r="K113" s="17">
        <f>VLOOKUP(InputData[[#This Row],[PRODUCT ID]],MasterData[],6,0)</f>
        <v>115.2</v>
      </c>
      <c r="L113" s="17">
        <f>InputData[[#This Row],[QUANTITY]]*InputData[[#This Row],[BUYING PRIZE]]</f>
        <v>990</v>
      </c>
      <c r="M113" s="17">
        <f>InputData[[#This Row],[QUANTITY]]*InputData[[#This Row],[SELLING PRICE]]*(1-InputData[[#This Row],[DISCOUNT %]])</f>
        <v>1267.2</v>
      </c>
      <c r="N113" s="10">
        <f>DAY(InputData[[#This Row],[DATE]])</f>
        <v>23</v>
      </c>
      <c r="O113" s="10" t="str">
        <f>TEXT(InputData[[#This Row],[DATE]],"mmm")</f>
        <v>May</v>
      </c>
      <c r="P113" s="10">
        <f>YEAR(InputData[[#This Row],[DATE]])</f>
        <v>2021</v>
      </c>
    </row>
    <row r="114" spans="1:16" x14ac:dyDescent="0.35">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17">
        <f>VLOOKUP(InputData[[#This Row],[PRODUCT ID]],MasterData[],5,0)</f>
        <v>141</v>
      </c>
      <c r="K114" s="17">
        <f>VLOOKUP(InputData[[#This Row],[PRODUCT ID]],MasterData[],6,0)</f>
        <v>149.46</v>
      </c>
      <c r="L114" s="17">
        <f>InputData[[#This Row],[QUANTITY]]*InputData[[#This Row],[BUYING PRIZE]]</f>
        <v>1833</v>
      </c>
      <c r="M114" s="17">
        <f>InputData[[#This Row],[QUANTITY]]*InputData[[#This Row],[SELLING PRICE]]*(1-InputData[[#This Row],[DISCOUNT %]])</f>
        <v>1942.98</v>
      </c>
      <c r="N114" s="10">
        <f>DAY(InputData[[#This Row],[DATE]])</f>
        <v>30</v>
      </c>
      <c r="O114" s="10" t="str">
        <f>TEXT(InputData[[#This Row],[DATE]],"mmm")</f>
        <v>May</v>
      </c>
      <c r="P114" s="10">
        <f>YEAR(InputData[[#This Row],[DATE]])</f>
        <v>2021</v>
      </c>
    </row>
    <row r="115" spans="1:16" x14ac:dyDescent="0.35">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17">
        <f>VLOOKUP(InputData[[#This Row],[PRODUCT ID]],MasterData[],5,0)</f>
        <v>112</v>
      </c>
      <c r="K115" s="17">
        <f>VLOOKUP(InputData[[#This Row],[PRODUCT ID]],MasterData[],6,0)</f>
        <v>122.08</v>
      </c>
      <c r="L115" s="17">
        <f>InputData[[#This Row],[QUANTITY]]*InputData[[#This Row],[BUYING PRIZE]]</f>
        <v>672</v>
      </c>
      <c r="M115" s="17">
        <f>InputData[[#This Row],[QUANTITY]]*InputData[[#This Row],[SELLING PRICE]]*(1-InputData[[#This Row],[DISCOUNT %]])</f>
        <v>732.48</v>
      </c>
      <c r="N115" s="10">
        <f>DAY(InputData[[#This Row],[DATE]])</f>
        <v>30</v>
      </c>
      <c r="O115" s="10" t="str">
        <f>TEXT(InputData[[#This Row],[DATE]],"mmm")</f>
        <v>May</v>
      </c>
      <c r="P115" s="10">
        <f>YEAR(InputData[[#This Row],[DATE]])</f>
        <v>2021</v>
      </c>
    </row>
    <row r="116" spans="1:16" x14ac:dyDescent="0.35">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17">
        <f>VLOOKUP(InputData[[#This Row],[PRODUCT ID]],MasterData[],5,0)</f>
        <v>126</v>
      </c>
      <c r="K116" s="17">
        <f>VLOOKUP(InputData[[#This Row],[PRODUCT ID]],MasterData[],6,0)</f>
        <v>162.54</v>
      </c>
      <c r="L116" s="17">
        <f>InputData[[#This Row],[QUANTITY]]*InputData[[#This Row],[BUYING PRIZE]]</f>
        <v>1260</v>
      </c>
      <c r="M116" s="17">
        <f>InputData[[#This Row],[QUANTITY]]*InputData[[#This Row],[SELLING PRICE]]*(1-InputData[[#This Row],[DISCOUNT %]])</f>
        <v>1625.3999999999999</v>
      </c>
      <c r="N116" s="10">
        <f>DAY(InputData[[#This Row],[DATE]])</f>
        <v>3</v>
      </c>
      <c r="O116" s="10" t="str">
        <f>TEXT(InputData[[#This Row],[DATE]],"mmm")</f>
        <v>Jun</v>
      </c>
      <c r="P116" s="10">
        <f>YEAR(InputData[[#This Row],[DATE]])</f>
        <v>2021</v>
      </c>
    </row>
    <row r="117" spans="1:16" x14ac:dyDescent="0.35">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17">
        <f>VLOOKUP(InputData[[#This Row],[PRODUCT ID]],MasterData[],5,0)</f>
        <v>61</v>
      </c>
      <c r="K117" s="17">
        <f>VLOOKUP(InputData[[#This Row],[PRODUCT ID]],MasterData[],6,0)</f>
        <v>76.25</v>
      </c>
      <c r="L117" s="17">
        <f>InputData[[#This Row],[QUANTITY]]*InputData[[#This Row],[BUYING PRIZE]]</f>
        <v>488</v>
      </c>
      <c r="M117" s="17">
        <f>InputData[[#This Row],[QUANTITY]]*InputData[[#This Row],[SELLING PRICE]]*(1-InputData[[#This Row],[DISCOUNT %]])</f>
        <v>610</v>
      </c>
      <c r="N117" s="10">
        <f>DAY(InputData[[#This Row],[DATE]])</f>
        <v>4</v>
      </c>
      <c r="O117" s="10" t="str">
        <f>TEXT(InputData[[#This Row],[DATE]],"mmm")</f>
        <v>Jun</v>
      </c>
      <c r="P117" s="10">
        <f>YEAR(InputData[[#This Row],[DATE]])</f>
        <v>2021</v>
      </c>
    </row>
    <row r="118" spans="1:16" x14ac:dyDescent="0.35">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17">
        <f>VLOOKUP(InputData[[#This Row],[PRODUCT ID]],MasterData[],5,0)</f>
        <v>61</v>
      </c>
      <c r="K118" s="17">
        <f>VLOOKUP(InputData[[#This Row],[PRODUCT ID]],MasterData[],6,0)</f>
        <v>76.25</v>
      </c>
      <c r="L118" s="17">
        <f>InputData[[#This Row],[QUANTITY]]*InputData[[#This Row],[BUYING PRIZE]]</f>
        <v>732</v>
      </c>
      <c r="M118" s="17">
        <f>InputData[[#This Row],[QUANTITY]]*InputData[[#This Row],[SELLING PRICE]]*(1-InputData[[#This Row],[DISCOUNT %]])</f>
        <v>915</v>
      </c>
      <c r="N118" s="10">
        <f>DAY(InputData[[#This Row],[DATE]])</f>
        <v>4</v>
      </c>
      <c r="O118" s="10" t="str">
        <f>TEXT(InputData[[#This Row],[DATE]],"mmm")</f>
        <v>Jun</v>
      </c>
      <c r="P118" s="10">
        <f>YEAR(InputData[[#This Row],[DATE]])</f>
        <v>2021</v>
      </c>
    </row>
    <row r="119" spans="1:16" x14ac:dyDescent="0.35">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17">
        <f>VLOOKUP(InputData[[#This Row],[PRODUCT ID]],MasterData[],5,0)</f>
        <v>121</v>
      </c>
      <c r="K119" s="17">
        <f>VLOOKUP(InputData[[#This Row],[PRODUCT ID]],MasterData[],6,0)</f>
        <v>141.57</v>
      </c>
      <c r="L119" s="17">
        <f>InputData[[#This Row],[QUANTITY]]*InputData[[#This Row],[BUYING PRIZE]]</f>
        <v>1815</v>
      </c>
      <c r="M119" s="17">
        <f>InputData[[#This Row],[QUANTITY]]*InputData[[#This Row],[SELLING PRICE]]*(1-InputData[[#This Row],[DISCOUNT %]])</f>
        <v>2123.5499999999997</v>
      </c>
      <c r="N119" s="10">
        <f>DAY(InputData[[#This Row],[DATE]])</f>
        <v>5</v>
      </c>
      <c r="O119" s="10" t="str">
        <f>TEXT(InputData[[#This Row],[DATE]],"mmm")</f>
        <v>Jun</v>
      </c>
      <c r="P119" s="10">
        <f>YEAR(InputData[[#This Row],[DATE]])</f>
        <v>2021</v>
      </c>
    </row>
    <row r="120" spans="1:16" x14ac:dyDescent="0.35">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17">
        <f>VLOOKUP(InputData[[#This Row],[PRODUCT ID]],MasterData[],5,0)</f>
        <v>5</v>
      </c>
      <c r="K120" s="17">
        <f>VLOOKUP(InputData[[#This Row],[PRODUCT ID]],MasterData[],6,0)</f>
        <v>6.7</v>
      </c>
      <c r="L120" s="17">
        <f>InputData[[#This Row],[QUANTITY]]*InputData[[#This Row],[BUYING PRIZE]]</f>
        <v>50</v>
      </c>
      <c r="M120" s="17">
        <f>InputData[[#This Row],[QUANTITY]]*InputData[[#This Row],[SELLING PRICE]]*(1-InputData[[#This Row],[DISCOUNT %]])</f>
        <v>67</v>
      </c>
      <c r="N120" s="10">
        <f>DAY(InputData[[#This Row],[DATE]])</f>
        <v>5</v>
      </c>
      <c r="O120" s="10" t="str">
        <f>TEXT(InputData[[#This Row],[DATE]],"mmm")</f>
        <v>Jun</v>
      </c>
      <c r="P120" s="10">
        <f>YEAR(InputData[[#This Row],[DATE]])</f>
        <v>2021</v>
      </c>
    </row>
    <row r="121" spans="1:16" x14ac:dyDescent="0.35">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17">
        <f>VLOOKUP(InputData[[#This Row],[PRODUCT ID]],MasterData[],5,0)</f>
        <v>95</v>
      </c>
      <c r="K121" s="17">
        <f>VLOOKUP(InputData[[#This Row],[PRODUCT ID]],MasterData[],6,0)</f>
        <v>119.7</v>
      </c>
      <c r="L121" s="17">
        <f>InputData[[#This Row],[QUANTITY]]*InputData[[#This Row],[BUYING PRIZE]]</f>
        <v>570</v>
      </c>
      <c r="M121" s="17">
        <f>InputData[[#This Row],[QUANTITY]]*InputData[[#This Row],[SELLING PRICE]]*(1-InputData[[#This Row],[DISCOUNT %]])</f>
        <v>718.2</v>
      </c>
      <c r="N121" s="10">
        <f>DAY(InputData[[#This Row],[DATE]])</f>
        <v>6</v>
      </c>
      <c r="O121" s="10" t="str">
        <f>TEXT(InputData[[#This Row],[DATE]],"mmm")</f>
        <v>Jun</v>
      </c>
      <c r="P121" s="10">
        <f>YEAR(InputData[[#This Row],[DATE]])</f>
        <v>2021</v>
      </c>
    </row>
    <row r="122" spans="1:16" x14ac:dyDescent="0.35">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17">
        <f>VLOOKUP(InputData[[#This Row],[PRODUCT ID]],MasterData[],5,0)</f>
        <v>37</v>
      </c>
      <c r="K122" s="17">
        <f>VLOOKUP(InputData[[#This Row],[PRODUCT ID]],MasterData[],6,0)</f>
        <v>41.81</v>
      </c>
      <c r="L122" s="17">
        <f>InputData[[#This Row],[QUANTITY]]*InputData[[#This Row],[BUYING PRIZE]]</f>
        <v>407</v>
      </c>
      <c r="M122" s="17">
        <f>InputData[[#This Row],[QUANTITY]]*InputData[[#This Row],[SELLING PRICE]]*(1-InputData[[#This Row],[DISCOUNT %]])</f>
        <v>459.91</v>
      </c>
      <c r="N122" s="10">
        <f>DAY(InputData[[#This Row],[DATE]])</f>
        <v>8</v>
      </c>
      <c r="O122" s="10" t="str">
        <f>TEXT(InputData[[#This Row],[DATE]],"mmm")</f>
        <v>Jun</v>
      </c>
      <c r="P122" s="10">
        <f>YEAR(InputData[[#This Row],[DATE]])</f>
        <v>2021</v>
      </c>
    </row>
    <row r="123" spans="1:16" x14ac:dyDescent="0.35">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17">
        <f>VLOOKUP(InputData[[#This Row],[PRODUCT ID]],MasterData[],5,0)</f>
        <v>44</v>
      </c>
      <c r="K123" s="17">
        <f>VLOOKUP(InputData[[#This Row],[PRODUCT ID]],MasterData[],6,0)</f>
        <v>48.84</v>
      </c>
      <c r="L123" s="17">
        <f>InputData[[#This Row],[QUANTITY]]*InputData[[#This Row],[BUYING PRIZE]]</f>
        <v>484</v>
      </c>
      <c r="M123" s="17">
        <f>InputData[[#This Row],[QUANTITY]]*InputData[[#This Row],[SELLING PRICE]]*(1-InputData[[#This Row],[DISCOUNT %]])</f>
        <v>537.24</v>
      </c>
      <c r="N123" s="10">
        <f>DAY(InputData[[#This Row],[DATE]])</f>
        <v>8</v>
      </c>
      <c r="O123" s="10" t="str">
        <f>TEXT(InputData[[#This Row],[DATE]],"mmm")</f>
        <v>Jun</v>
      </c>
      <c r="P123" s="10">
        <f>YEAR(InputData[[#This Row],[DATE]])</f>
        <v>2021</v>
      </c>
    </row>
    <row r="124" spans="1:16" x14ac:dyDescent="0.35">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17">
        <f>VLOOKUP(InputData[[#This Row],[PRODUCT ID]],MasterData[],5,0)</f>
        <v>98</v>
      </c>
      <c r="K124" s="17">
        <f>VLOOKUP(InputData[[#This Row],[PRODUCT ID]],MasterData[],6,0)</f>
        <v>103.88</v>
      </c>
      <c r="L124" s="17">
        <f>InputData[[#This Row],[QUANTITY]]*InputData[[#This Row],[BUYING PRIZE]]</f>
        <v>686</v>
      </c>
      <c r="M124" s="17">
        <f>InputData[[#This Row],[QUANTITY]]*InputData[[#This Row],[SELLING PRICE]]*(1-InputData[[#This Row],[DISCOUNT %]])</f>
        <v>727.16</v>
      </c>
      <c r="N124" s="10">
        <f>DAY(InputData[[#This Row],[DATE]])</f>
        <v>9</v>
      </c>
      <c r="O124" s="10" t="str">
        <f>TEXT(InputData[[#This Row],[DATE]],"mmm")</f>
        <v>Jun</v>
      </c>
      <c r="P124" s="10">
        <f>YEAR(InputData[[#This Row],[DATE]])</f>
        <v>2021</v>
      </c>
    </row>
    <row r="125" spans="1:16" x14ac:dyDescent="0.35">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17">
        <f>VLOOKUP(InputData[[#This Row],[PRODUCT ID]],MasterData[],5,0)</f>
        <v>89</v>
      </c>
      <c r="K125" s="17">
        <f>VLOOKUP(InputData[[#This Row],[PRODUCT ID]],MasterData[],6,0)</f>
        <v>117.48</v>
      </c>
      <c r="L125" s="17">
        <f>InputData[[#This Row],[QUANTITY]]*InputData[[#This Row],[BUYING PRIZE]]</f>
        <v>1068</v>
      </c>
      <c r="M125" s="17">
        <f>InputData[[#This Row],[QUANTITY]]*InputData[[#This Row],[SELLING PRICE]]*(1-InputData[[#This Row],[DISCOUNT %]])</f>
        <v>1409.76</v>
      </c>
      <c r="N125" s="10">
        <f>DAY(InputData[[#This Row],[DATE]])</f>
        <v>11</v>
      </c>
      <c r="O125" s="10" t="str">
        <f>TEXT(InputData[[#This Row],[DATE]],"mmm")</f>
        <v>Jun</v>
      </c>
      <c r="P125" s="10">
        <f>YEAR(InputData[[#This Row],[DATE]])</f>
        <v>2021</v>
      </c>
    </row>
    <row r="126" spans="1:16" x14ac:dyDescent="0.35">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17">
        <f>VLOOKUP(InputData[[#This Row],[PRODUCT ID]],MasterData[],5,0)</f>
        <v>138</v>
      </c>
      <c r="K126" s="17">
        <f>VLOOKUP(InputData[[#This Row],[PRODUCT ID]],MasterData[],6,0)</f>
        <v>173.88</v>
      </c>
      <c r="L126" s="17">
        <f>InputData[[#This Row],[QUANTITY]]*InputData[[#This Row],[BUYING PRIZE]]</f>
        <v>828</v>
      </c>
      <c r="M126" s="17">
        <f>InputData[[#This Row],[QUANTITY]]*InputData[[#This Row],[SELLING PRICE]]*(1-InputData[[#This Row],[DISCOUNT %]])</f>
        <v>1043.28</v>
      </c>
      <c r="N126" s="10">
        <f>DAY(InputData[[#This Row],[DATE]])</f>
        <v>12</v>
      </c>
      <c r="O126" s="10" t="str">
        <f>TEXT(InputData[[#This Row],[DATE]],"mmm")</f>
        <v>Jun</v>
      </c>
      <c r="P126" s="10">
        <f>YEAR(InputData[[#This Row],[DATE]])</f>
        <v>2021</v>
      </c>
    </row>
    <row r="127" spans="1:16" x14ac:dyDescent="0.35">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17">
        <f>VLOOKUP(InputData[[#This Row],[PRODUCT ID]],MasterData[],5,0)</f>
        <v>7</v>
      </c>
      <c r="K127" s="17">
        <f>VLOOKUP(InputData[[#This Row],[PRODUCT ID]],MasterData[],6,0)</f>
        <v>8.33</v>
      </c>
      <c r="L127" s="17">
        <f>InputData[[#This Row],[QUANTITY]]*InputData[[#This Row],[BUYING PRIZE]]</f>
        <v>70</v>
      </c>
      <c r="M127" s="17">
        <f>InputData[[#This Row],[QUANTITY]]*InputData[[#This Row],[SELLING PRICE]]*(1-InputData[[#This Row],[DISCOUNT %]])</f>
        <v>83.3</v>
      </c>
      <c r="N127" s="10">
        <f>DAY(InputData[[#This Row],[DATE]])</f>
        <v>14</v>
      </c>
      <c r="O127" s="10" t="str">
        <f>TEXT(InputData[[#This Row],[DATE]],"mmm")</f>
        <v>Jun</v>
      </c>
      <c r="P127" s="10">
        <f>YEAR(InputData[[#This Row],[DATE]])</f>
        <v>2021</v>
      </c>
    </row>
    <row r="128" spans="1:16" x14ac:dyDescent="0.35">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17">
        <f>VLOOKUP(InputData[[#This Row],[PRODUCT ID]],MasterData[],5,0)</f>
        <v>150</v>
      </c>
      <c r="K128" s="17">
        <f>VLOOKUP(InputData[[#This Row],[PRODUCT ID]],MasterData[],6,0)</f>
        <v>210</v>
      </c>
      <c r="L128" s="17">
        <f>InputData[[#This Row],[QUANTITY]]*InputData[[#This Row],[BUYING PRIZE]]</f>
        <v>750</v>
      </c>
      <c r="M128" s="17">
        <f>InputData[[#This Row],[QUANTITY]]*InputData[[#This Row],[SELLING PRICE]]*(1-InputData[[#This Row],[DISCOUNT %]])</f>
        <v>1050</v>
      </c>
      <c r="N128" s="10">
        <f>DAY(InputData[[#This Row],[DATE]])</f>
        <v>16</v>
      </c>
      <c r="O128" s="10" t="str">
        <f>TEXT(InputData[[#This Row],[DATE]],"mmm")</f>
        <v>Jun</v>
      </c>
      <c r="P128" s="10">
        <f>YEAR(InputData[[#This Row],[DATE]])</f>
        <v>2021</v>
      </c>
    </row>
    <row r="129" spans="1:16" x14ac:dyDescent="0.35">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17">
        <f>VLOOKUP(InputData[[#This Row],[PRODUCT ID]],MasterData[],5,0)</f>
        <v>12</v>
      </c>
      <c r="K129" s="17">
        <f>VLOOKUP(InputData[[#This Row],[PRODUCT ID]],MasterData[],6,0)</f>
        <v>15.719999999999999</v>
      </c>
      <c r="L129" s="17">
        <f>InputData[[#This Row],[QUANTITY]]*InputData[[#This Row],[BUYING PRIZE]]</f>
        <v>144</v>
      </c>
      <c r="M129" s="17">
        <f>InputData[[#This Row],[QUANTITY]]*InputData[[#This Row],[SELLING PRICE]]*(1-InputData[[#This Row],[DISCOUNT %]])</f>
        <v>188.64</v>
      </c>
      <c r="N129" s="10">
        <f>DAY(InputData[[#This Row],[DATE]])</f>
        <v>16</v>
      </c>
      <c r="O129" s="10" t="str">
        <f>TEXT(InputData[[#This Row],[DATE]],"mmm")</f>
        <v>Jun</v>
      </c>
      <c r="P129" s="10">
        <f>YEAR(InputData[[#This Row],[DATE]])</f>
        <v>2021</v>
      </c>
    </row>
    <row r="130" spans="1:16" x14ac:dyDescent="0.35">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17">
        <f>VLOOKUP(InputData[[#This Row],[PRODUCT ID]],MasterData[],5,0)</f>
        <v>37</v>
      </c>
      <c r="K130" s="17">
        <f>VLOOKUP(InputData[[#This Row],[PRODUCT ID]],MasterData[],6,0)</f>
        <v>42.55</v>
      </c>
      <c r="L130" s="17">
        <f>InputData[[#This Row],[QUANTITY]]*InputData[[#This Row],[BUYING PRIZE]]</f>
        <v>407</v>
      </c>
      <c r="M130" s="17">
        <f>InputData[[#This Row],[QUANTITY]]*InputData[[#This Row],[SELLING PRICE]]*(1-InputData[[#This Row],[DISCOUNT %]])</f>
        <v>468.04999999999995</v>
      </c>
      <c r="N130" s="10">
        <f>DAY(InputData[[#This Row],[DATE]])</f>
        <v>16</v>
      </c>
      <c r="O130" s="10" t="str">
        <f>TEXT(InputData[[#This Row],[DATE]],"mmm")</f>
        <v>Jun</v>
      </c>
      <c r="P130" s="10">
        <f>YEAR(InputData[[#This Row],[DATE]])</f>
        <v>2021</v>
      </c>
    </row>
    <row r="131" spans="1:16" x14ac:dyDescent="0.35">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17">
        <f>VLOOKUP(InputData[[#This Row],[PRODUCT ID]],MasterData[],5,0)</f>
        <v>7</v>
      </c>
      <c r="K131" s="17">
        <f>VLOOKUP(InputData[[#This Row],[PRODUCT ID]],MasterData[],6,0)</f>
        <v>8.33</v>
      </c>
      <c r="L131" s="17">
        <f>InputData[[#This Row],[QUANTITY]]*InputData[[#This Row],[BUYING PRIZE]]</f>
        <v>91</v>
      </c>
      <c r="M131" s="17">
        <f>InputData[[#This Row],[QUANTITY]]*InputData[[#This Row],[SELLING PRICE]]*(1-InputData[[#This Row],[DISCOUNT %]])</f>
        <v>108.29</v>
      </c>
      <c r="N131" s="10">
        <f>DAY(InputData[[#This Row],[DATE]])</f>
        <v>18</v>
      </c>
      <c r="O131" s="10" t="str">
        <f>TEXT(InputData[[#This Row],[DATE]],"mmm")</f>
        <v>Jun</v>
      </c>
      <c r="P131" s="10">
        <f>YEAR(InputData[[#This Row],[DATE]])</f>
        <v>2021</v>
      </c>
    </row>
    <row r="132" spans="1:16" x14ac:dyDescent="0.35">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17">
        <f>VLOOKUP(InputData[[#This Row],[PRODUCT ID]],MasterData[],5,0)</f>
        <v>138</v>
      </c>
      <c r="K132" s="17">
        <f>VLOOKUP(InputData[[#This Row],[PRODUCT ID]],MasterData[],6,0)</f>
        <v>173.88</v>
      </c>
      <c r="L132" s="17">
        <f>InputData[[#This Row],[QUANTITY]]*InputData[[#This Row],[BUYING PRIZE]]</f>
        <v>690</v>
      </c>
      <c r="M132" s="17">
        <f>InputData[[#This Row],[QUANTITY]]*InputData[[#This Row],[SELLING PRICE]]*(1-InputData[[#This Row],[DISCOUNT %]])</f>
        <v>869.4</v>
      </c>
      <c r="N132" s="10">
        <f>DAY(InputData[[#This Row],[DATE]])</f>
        <v>19</v>
      </c>
      <c r="O132" s="10" t="str">
        <f>TEXT(InputData[[#This Row],[DATE]],"mmm")</f>
        <v>Jun</v>
      </c>
      <c r="P132" s="10">
        <f>YEAR(InputData[[#This Row],[DATE]])</f>
        <v>2021</v>
      </c>
    </row>
    <row r="133" spans="1:16" x14ac:dyDescent="0.35">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17">
        <f>VLOOKUP(InputData[[#This Row],[PRODUCT ID]],MasterData[],5,0)</f>
        <v>13</v>
      </c>
      <c r="K133" s="17">
        <f>VLOOKUP(InputData[[#This Row],[PRODUCT ID]],MasterData[],6,0)</f>
        <v>16.64</v>
      </c>
      <c r="L133" s="17">
        <f>InputData[[#This Row],[QUANTITY]]*InputData[[#This Row],[BUYING PRIZE]]</f>
        <v>13</v>
      </c>
      <c r="M133" s="17">
        <f>InputData[[#This Row],[QUANTITY]]*InputData[[#This Row],[SELLING PRICE]]*(1-InputData[[#This Row],[DISCOUNT %]])</f>
        <v>16.64</v>
      </c>
      <c r="N133" s="10">
        <f>DAY(InputData[[#This Row],[DATE]])</f>
        <v>20</v>
      </c>
      <c r="O133" s="10" t="str">
        <f>TEXT(InputData[[#This Row],[DATE]],"mmm")</f>
        <v>Jun</v>
      </c>
      <c r="P133" s="10">
        <f>YEAR(InputData[[#This Row],[DATE]])</f>
        <v>2021</v>
      </c>
    </row>
    <row r="134" spans="1:16" x14ac:dyDescent="0.35">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17">
        <f>VLOOKUP(InputData[[#This Row],[PRODUCT ID]],MasterData[],5,0)</f>
        <v>13</v>
      </c>
      <c r="K134" s="17">
        <f>VLOOKUP(InputData[[#This Row],[PRODUCT ID]],MasterData[],6,0)</f>
        <v>16.64</v>
      </c>
      <c r="L134" s="17">
        <f>InputData[[#This Row],[QUANTITY]]*InputData[[#This Row],[BUYING PRIZE]]</f>
        <v>52</v>
      </c>
      <c r="M134" s="17">
        <f>InputData[[#This Row],[QUANTITY]]*InputData[[#This Row],[SELLING PRICE]]*(1-InputData[[#This Row],[DISCOUNT %]])</f>
        <v>66.56</v>
      </c>
      <c r="N134" s="10">
        <f>DAY(InputData[[#This Row],[DATE]])</f>
        <v>23</v>
      </c>
      <c r="O134" s="10" t="str">
        <f>TEXT(InputData[[#This Row],[DATE]],"mmm")</f>
        <v>Jun</v>
      </c>
      <c r="P134" s="10">
        <f>YEAR(InputData[[#This Row],[DATE]])</f>
        <v>2021</v>
      </c>
    </row>
    <row r="135" spans="1:16" x14ac:dyDescent="0.35">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17">
        <f>VLOOKUP(InputData[[#This Row],[PRODUCT ID]],MasterData[],5,0)</f>
        <v>44</v>
      </c>
      <c r="K135" s="17">
        <f>VLOOKUP(InputData[[#This Row],[PRODUCT ID]],MasterData[],6,0)</f>
        <v>48.4</v>
      </c>
      <c r="L135" s="17">
        <f>InputData[[#This Row],[QUANTITY]]*InputData[[#This Row],[BUYING PRIZE]]</f>
        <v>572</v>
      </c>
      <c r="M135" s="17">
        <f>InputData[[#This Row],[QUANTITY]]*InputData[[#This Row],[SELLING PRICE]]*(1-InputData[[#This Row],[DISCOUNT %]])</f>
        <v>629.19999999999993</v>
      </c>
      <c r="N135" s="10">
        <f>DAY(InputData[[#This Row],[DATE]])</f>
        <v>24</v>
      </c>
      <c r="O135" s="10" t="str">
        <f>TEXT(InputData[[#This Row],[DATE]],"mmm")</f>
        <v>Jun</v>
      </c>
      <c r="P135" s="10">
        <f>YEAR(InputData[[#This Row],[DATE]])</f>
        <v>2021</v>
      </c>
    </row>
    <row r="136" spans="1:16" x14ac:dyDescent="0.35">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17">
        <f>VLOOKUP(InputData[[#This Row],[PRODUCT ID]],MasterData[],5,0)</f>
        <v>6</v>
      </c>
      <c r="K136" s="17">
        <f>VLOOKUP(InputData[[#This Row],[PRODUCT ID]],MasterData[],6,0)</f>
        <v>7.8599999999999994</v>
      </c>
      <c r="L136" s="17">
        <f>InputData[[#This Row],[QUANTITY]]*InputData[[#This Row],[BUYING PRIZE]]</f>
        <v>42</v>
      </c>
      <c r="M136" s="17">
        <f>InputData[[#This Row],[QUANTITY]]*InputData[[#This Row],[SELLING PRICE]]*(1-InputData[[#This Row],[DISCOUNT %]])</f>
        <v>55.019999999999996</v>
      </c>
      <c r="N136" s="10">
        <f>DAY(InputData[[#This Row],[DATE]])</f>
        <v>26</v>
      </c>
      <c r="O136" s="10" t="str">
        <f>TEXT(InputData[[#This Row],[DATE]],"mmm")</f>
        <v>Jun</v>
      </c>
      <c r="P136" s="10">
        <f>YEAR(InputData[[#This Row],[DATE]])</f>
        <v>2021</v>
      </c>
    </row>
    <row r="137" spans="1:16" x14ac:dyDescent="0.35">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17">
        <f>VLOOKUP(InputData[[#This Row],[PRODUCT ID]],MasterData[],5,0)</f>
        <v>133</v>
      </c>
      <c r="K137" s="17">
        <f>VLOOKUP(InputData[[#This Row],[PRODUCT ID]],MasterData[],6,0)</f>
        <v>155.61000000000001</v>
      </c>
      <c r="L137" s="17">
        <f>InputData[[#This Row],[QUANTITY]]*InputData[[#This Row],[BUYING PRIZE]]</f>
        <v>1463</v>
      </c>
      <c r="M137" s="17">
        <f>InputData[[#This Row],[QUANTITY]]*InputData[[#This Row],[SELLING PRICE]]*(1-InputData[[#This Row],[DISCOUNT %]])</f>
        <v>1711.71</v>
      </c>
      <c r="N137" s="10">
        <f>DAY(InputData[[#This Row],[DATE]])</f>
        <v>27</v>
      </c>
      <c r="O137" s="10" t="str">
        <f>TEXT(InputData[[#This Row],[DATE]],"mmm")</f>
        <v>Jun</v>
      </c>
      <c r="P137" s="10">
        <f>YEAR(InputData[[#This Row],[DATE]])</f>
        <v>2021</v>
      </c>
    </row>
    <row r="138" spans="1:16" x14ac:dyDescent="0.35">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17">
        <f>VLOOKUP(InputData[[#This Row],[PRODUCT ID]],MasterData[],5,0)</f>
        <v>126</v>
      </c>
      <c r="K138" s="17">
        <f>VLOOKUP(InputData[[#This Row],[PRODUCT ID]],MasterData[],6,0)</f>
        <v>162.54</v>
      </c>
      <c r="L138" s="17">
        <f>InputData[[#This Row],[QUANTITY]]*InputData[[#This Row],[BUYING PRIZE]]</f>
        <v>252</v>
      </c>
      <c r="M138" s="17">
        <f>InputData[[#This Row],[QUANTITY]]*InputData[[#This Row],[SELLING PRICE]]*(1-InputData[[#This Row],[DISCOUNT %]])</f>
        <v>325.08</v>
      </c>
      <c r="N138" s="10">
        <f>DAY(InputData[[#This Row],[DATE]])</f>
        <v>28</v>
      </c>
      <c r="O138" s="10" t="str">
        <f>TEXT(InputData[[#This Row],[DATE]],"mmm")</f>
        <v>Jun</v>
      </c>
      <c r="P138" s="10">
        <f>YEAR(InputData[[#This Row],[DATE]])</f>
        <v>2021</v>
      </c>
    </row>
    <row r="139" spans="1:16" x14ac:dyDescent="0.35">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17">
        <f>VLOOKUP(InputData[[#This Row],[PRODUCT ID]],MasterData[],5,0)</f>
        <v>5</v>
      </c>
      <c r="K139" s="17">
        <f>VLOOKUP(InputData[[#This Row],[PRODUCT ID]],MasterData[],6,0)</f>
        <v>6.7</v>
      </c>
      <c r="L139" s="17">
        <f>InputData[[#This Row],[QUANTITY]]*InputData[[#This Row],[BUYING PRIZE]]</f>
        <v>35</v>
      </c>
      <c r="M139" s="17">
        <f>InputData[[#This Row],[QUANTITY]]*InputData[[#This Row],[SELLING PRICE]]*(1-InputData[[#This Row],[DISCOUNT %]])</f>
        <v>46.9</v>
      </c>
      <c r="N139" s="10">
        <f>DAY(InputData[[#This Row],[DATE]])</f>
        <v>28</v>
      </c>
      <c r="O139" s="10" t="str">
        <f>TEXT(InputData[[#This Row],[DATE]],"mmm")</f>
        <v>Jun</v>
      </c>
      <c r="P139" s="10">
        <f>YEAR(InputData[[#This Row],[DATE]])</f>
        <v>2021</v>
      </c>
    </row>
    <row r="140" spans="1:16" x14ac:dyDescent="0.35">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17">
        <f>VLOOKUP(InputData[[#This Row],[PRODUCT ID]],MasterData[],5,0)</f>
        <v>112</v>
      </c>
      <c r="K140" s="17">
        <f>VLOOKUP(InputData[[#This Row],[PRODUCT ID]],MasterData[],6,0)</f>
        <v>146.72</v>
      </c>
      <c r="L140" s="17">
        <f>InputData[[#This Row],[QUANTITY]]*InputData[[#This Row],[BUYING PRIZE]]</f>
        <v>448</v>
      </c>
      <c r="M140" s="17">
        <f>InputData[[#This Row],[QUANTITY]]*InputData[[#This Row],[SELLING PRICE]]*(1-InputData[[#This Row],[DISCOUNT %]])</f>
        <v>586.88</v>
      </c>
      <c r="N140" s="10">
        <f>DAY(InputData[[#This Row],[DATE]])</f>
        <v>29</v>
      </c>
      <c r="O140" s="10" t="str">
        <f>TEXT(InputData[[#This Row],[DATE]],"mmm")</f>
        <v>Jun</v>
      </c>
      <c r="P140" s="10">
        <f>YEAR(InputData[[#This Row],[DATE]])</f>
        <v>2021</v>
      </c>
    </row>
    <row r="141" spans="1:16" x14ac:dyDescent="0.35">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17">
        <f>VLOOKUP(InputData[[#This Row],[PRODUCT ID]],MasterData[],5,0)</f>
        <v>133</v>
      </c>
      <c r="K141" s="17">
        <f>VLOOKUP(InputData[[#This Row],[PRODUCT ID]],MasterData[],6,0)</f>
        <v>155.61000000000001</v>
      </c>
      <c r="L141" s="17">
        <f>InputData[[#This Row],[QUANTITY]]*InputData[[#This Row],[BUYING PRIZE]]</f>
        <v>1463</v>
      </c>
      <c r="M141" s="17">
        <f>InputData[[#This Row],[QUANTITY]]*InputData[[#This Row],[SELLING PRICE]]*(1-InputData[[#This Row],[DISCOUNT %]])</f>
        <v>1711.71</v>
      </c>
      <c r="N141" s="10">
        <f>DAY(InputData[[#This Row],[DATE]])</f>
        <v>1</v>
      </c>
      <c r="O141" s="10" t="str">
        <f>TEXT(InputData[[#This Row],[DATE]],"mmm")</f>
        <v>Jul</v>
      </c>
      <c r="P141" s="10">
        <f>YEAR(InputData[[#This Row],[DATE]])</f>
        <v>2021</v>
      </c>
    </row>
    <row r="142" spans="1:16" x14ac:dyDescent="0.35">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17">
        <f>VLOOKUP(InputData[[#This Row],[PRODUCT ID]],MasterData[],5,0)</f>
        <v>148</v>
      </c>
      <c r="K142" s="17">
        <f>VLOOKUP(InputData[[#This Row],[PRODUCT ID]],MasterData[],6,0)</f>
        <v>164.28</v>
      </c>
      <c r="L142" s="17">
        <f>InputData[[#This Row],[QUANTITY]]*InputData[[#This Row],[BUYING PRIZE]]</f>
        <v>1628</v>
      </c>
      <c r="M142" s="17">
        <f>InputData[[#This Row],[QUANTITY]]*InputData[[#This Row],[SELLING PRICE]]*(1-InputData[[#This Row],[DISCOUNT %]])</f>
        <v>1807.08</v>
      </c>
      <c r="N142" s="10">
        <f>DAY(InputData[[#This Row],[DATE]])</f>
        <v>2</v>
      </c>
      <c r="O142" s="10" t="str">
        <f>TEXT(InputData[[#This Row],[DATE]],"mmm")</f>
        <v>Jul</v>
      </c>
      <c r="P142" s="10">
        <f>YEAR(InputData[[#This Row],[DATE]])</f>
        <v>2021</v>
      </c>
    </row>
    <row r="143" spans="1:16" x14ac:dyDescent="0.35">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17">
        <f>VLOOKUP(InputData[[#This Row],[PRODUCT ID]],MasterData[],5,0)</f>
        <v>95</v>
      </c>
      <c r="K143" s="17">
        <f>VLOOKUP(InputData[[#This Row],[PRODUCT ID]],MasterData[],6,0)</f>
        <v>119.7</v>
      </c>
      <c r="L143" s="17">
        <f>InputData[[#This Row],[QUANTITY]]*InputData[[#This Row],[BUYING PRIZE]]</f>
        <v>855</v>
      </c>
      <c r="M143" s="17">
        <f>InputData[[#This Row],[QUANTITY]]*InputData[[#This Row],[SELLING PRICE]]*(1-InputData[[#This Row],[DISCOUNT %]])</f>
        <v>1077.3</v>
      </c>
      <c r="N143" s="10">
        <f>DAY(InputData[[#This Row],[DATE]])</f>
        <v>3</v>
      </c>
      <c r="O143" s="10" t="str">
        <f>TEXT(InputData[[#This Row],[DATE]],"mmm")</f>
        <v>Jul</v>
      </c>
      <c r="P143" s="10">
        <f>YEAR(InputData[[#This Row],[DATE]])</f>
        <v>2021</v>
      </c>
    </row>
    <row r="144" spans="1:16" x14ac:dyDescent="0.35">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17">
        <f>VLOOKUP(InputData[[#This Row],[PRODUCT ID]],MasterData[],5,0)</f>
        <v>71</v>
      </c>
      <c r="K144" s="17">
        <f>VLOOKUP(InputData[[#This Row],[PRODUCT ID]],MasterData[],6,0)</f>
        <v>80.94</v>
      </c>
      <c r="L144" s="17">
        <f>InputData[[#This Row],[QUANTITY]]*InputData[[#This Row],[BUYING PRIZE]]</f>
        <v>568</v>
      </c>
      <c r="M144" s="17">
        <f>InputData[[#This Row],[QUANTITY]]*InputData[[#This Row],[SELLING PRICE]]*(1-InputData[[#This Row],[DISCOUNT %]])</f>
        <v>647.52</v>
      </c>
      <c r="N144" s="10">
        <f>DAY(InputData[[#This Row],[DATE]])</f>
        <v>3</v>
      </c>
      <c r="O144" s="10" t="str">
        <f>TEXT(InputData[[#This Row],[DATE]],"mmm")</f>
        <v>Jul</v>
      </c>
      <c r="P144" s="10">
        <f>YEAR(InputData[[#This Row],[DATE]])</f>
        <v>2021</v>
      </c>
    </row>
    <row r="145" spans="1:16" x14ac:dyDescent="0.35">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17">
        <f>VLOOKUP(InputData[[#This Row],[PRODUCT ID]],MasterData[],5,0)</f>
        <v>105</v>
      </c>
      <c r="K145" s="17">
        <f>VLOOKUP(InputData[[#This Row],[PRODUCT ID]],MasterData[],6,0)</f>
        <v>142.80000000000001</v>
      </c>
      <c r="L145" s="17">
        <f>InputData[[#This Row],[QUANTITY]]*InputData[[#This Row],[BUYING PRIZE]]</f>
        <v>840</v>
      </c>
      <c r="M145" s="17">
        <f>InputData[[#This Row],[QUANTITY]]*InputData[[#This Row],[SELLING PRICE]]*(1-InputData[[#This Row],[DISCOUNT %]])</f>
        <v>1142.4000000000001</v>
      </c>
      <c r="N145" s="10">
        <f>DAY(InputData[[#This Row],[DATE]])</f>
        <v>5</v>
      </c>
      <c r="O145" s="10" t="str">
        <f>TEXT(InputData[[#This Row],[DATE]],"mmm")</f>
        <v>Jul</v>
      </c>
      <c r="P145" s="10">
        <f>YEAR(InputData[[#This Row],[DATE]])</f>
        <v>2021</v>
      </c>
    </row>
    <row r="146" spans="1:16" x14ac:dyDescent="0.35">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17">
        <f>VLOOKUP(InputData[[#This Row],[PRODUCT ID]],MasterData[],5,0)</f>
        <v>138</v>
      </c>
      <c r="K146" s="17">
        <f>VLOOKUP(InputData[[#This Row],[PRODUCT ID]],MasterData[],6,0)</f>
        <v>173.88</v>
      </c>
      <c r="L146" s="17">
        <f>InputData[[#This Row],[QUANTITY]]*InputData[[#This Row],[BUYING PRIZE]]</f>
        <v>2070</v>
      </c>
      <c r="M146" s="17">
        <f>InputData[[#This Row],[QUANTITY]]*InputData[[#This Row],[SELLING PRICE]]*(1-InputData[[#This Row],[DISCOUNT %]])</f>
        <v>2608.1999999999998</v>
      </c>
      <c r="N146" s="10">
        <f>DAY(InputData[[#This Row],[DATE]])</f>
        <v>6</v>
      </c>
      <c r="O146" s="10" t="str">
        <f>TEXT(InputData[[#This Row],[DATE]],"mmm")</f>
        <v>Jul</v>
      </c>
      <c r="P146" s="10">
        <f>YEAR(InputData[[#This Row],[DATE]])</f>
        <v>2021</v>
      </c>
    </row>
    <row r="147" spans="1:16" x14ac:dyDescent="0.35">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17">
        <f>VLOOKUP(InputData[[#This Row],[PRODUCT ID]],MasterData[],5,0)</f>
        <v>44</v>
      </c>
      <c r="K147" s="17">
        <f>VLOOKUP(InputData[[#This Row],[PRODUCT ID]],MasterData[],6,0)</f>
        <v>48.84</v>
      </c>
      <c r="L147" s="17">
        <f>InputData[[#This Row],[QUANTITY]]*InputData[[#This Row],[BUYING PRIZE]]</f>
        <v>440</v>
      </c>
      <c r="M147" s="17">
        <f>InputData[[#This Row],[QUANTITY]]*InputData[[#This Row],[SELLING PRICE]]*(1-InputData[[#This Row],[DISCOUNT %]])</f>
        <v>488.40000000000003</v>
      </c>
      <c r="N147" s="10">
        <f>DAY(InputData[[#This Row],[DATE]])</f>
        <v>8</v>
      </c>
      <c r="O147" s="10" t="str">
        <f>TEXT(InputData[[#This Row],[DATE]],"mmm")</f>
        <v>Jul</v>
      </c>
      <c r="P147" s="10">
        <f>YEAR(InputData[[#This Row],[DATE]])</f>
        <v>2021</v>
      </c>
    </row>
    <row r="148" spans="1:16" x14ac:dyDescent="0.35">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17">
        <f>VLOOKUP(InputData[[#This Row],[PRODUCT ID]],MasterData[],5,0)</f>
        <v>55</v>
      </c>
      <c r="K148" s="17">
        <f>VLOOKUP(InputData[[#This Row],[PRODUCT ID]],MasterData[],6,0)</f>
        <v>58.3</v>
      </c>
      <c r="L148" s="17">
        <f>InputData[[#This Row],[QUANTITY]]*InputData[[#This Row],[BUYING PRIZE]]</f>
        <v>330</v>
      </c>
      <c r="M148" s="17">
        <f>InputData[[#This Row],[QUANTITY]]*InputData[[#This Row],[SELLING PRICE]]*(1-InputData[[#This Row],[DISCOUNT %]])</f>
        <v>349.79999999999995</v>
      </c>
      <c r="N148" s="10">
        <f>DAY(InputData[[#This Row],[DATE]])</f>
        <v>10</v>
      </c>
      <c r="O148" s="10" t="str">
        <f>TEXT(InputData[[#This Row],[DATE]],"mmm")</f>
        <v>Jul</v>
      </c>
      <c r="P148" s="10">
        <f>YEAR(InputData[[#This Row],[DATE]])</f>
        <v>2021</v>
      </c>
    </row>
    <row r="149" spans="1:16" x14ac:dyDescent="0.35">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17">
        <f>VLOOKUP(InputData[[#This Row],[PRODUCT ID]],MasterData[],5,0)</f>
        <v>6</v>
      </c>
      <c r="K149" s="17">
        <f>VLOOKUP(InputData[[#This Row],[PRODUCT ID]],MasterData[],6,0)</f>
        <v>7.8599999999999994</v>
      </c>
      <c r="L149" s="17">
        <f>InputData[[#This Row],[QUANTITY]]*InputData[[#This Row],[BUYING PRIZE]]</f>
        <v>24</v>
      </c>
      <c r="M149" s="17">
        <f>InputData[[#This Row],[QUANTITY]]*InputData[[#This Row],[SELLING PRICE]]*(1-InputData[[#This Row],[DISCOUNT %]])</f>
        <v>31.439999999999998</v>
      </c>
      <c r="N149" s="10">
        <f>DAY(InputData[[#This Row],[DATE]])</f>
        <v>11</v>
      </c>
      <c r="O149" s="10" t="str">
        <f>TEXT(InputData[[#This Row],[DATE]],"mmm")</f>
        <v>Jul</v>
      </c>
      <c r="P149" s="10">
        <f>YEAR(InputData[[#This Row],[DATE]])</f>
        <v>2021</v>
      </c>
    </row>
    <row r="150" spans="1:16" x14ac:dyDescent="0.35">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17">
        <f>VLOOKUP(InputData[[#This Row],[PRODUCT ID]],MasterData[],5,0)</f>
        <v>150</v>
      </c>
      <c r="K150" s="17">
        <f>VLOOKUP(InputData[[#This Row],[PRODUCT ID]],MasterData[],6,0)</f>
        <v>210</v>
      </c>
      <c r="L150" s="17">
        <f>InputData[[#This Row],[QUANTITY]]*InputData[[#This Row],[BUYING PRIZE]]</f>
        <v>150</v>
      </c>
      <c r="M150" s="17">
        <f>InputData[[#This Row],[QUANTITY]]*InputData[[#This Row],[SELLING PRICE]]*(1-InputData[[#This Row],[DISCOUNT %]])</f>
        <v>210</v>
      </c>
      <c r="N150" s="10">
        <f>DAY(InputData[[#This Row],[DATE]])</f>
        <v>13</v>
      </c>
      <c r="O150" s="10" t="str">
        <f>TEXT(InputData[[#This Row],[DATE]],"mmm")</f>
        <v>Jul</v>
      </c>
      <c r="P150" s="10">
        <f>YEAR(InputData[[#This Row],[DATE]])</f>
        <v>2021</v>
      </c>
    </row>
    <row r="151" spans="1:16" x14ac:dyDescent="0.35">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17">
        <f>VLOOKUP(InputData[[#This Row],[PRODUCT ID]],MasterData[],5,0)</f>
        <v>141</v>
      </c>
      <c r="K151" s="17">
        <f>VLOOKUP(InputData[[#This Row],[PRODUCT ID]],MasterData[],6,0)</f>
        <v>149.46</v>
      </c>
      <c r="L151" s="17">
        <f>InputData[[#This Row],[QUANTITY]]*InputData[[#This Row],[BUYING PRIZE]]</f>
        <v>1128</v>
      </c>
      <c r="M151" s="17">
        <f>InputData[[#This Row],[QUANTITY]]*InputData[[#This Row],[SELLING PRICE]]*(1-InputData[[#This Row],[DISCOUNT %]])</f>
        <v>1195.68</v>
      </c>
      <c r="N151" s="10">
        <f>DAY(InputData[[#This Row],[DATE]])</f>
        <v>16</v>
      </c>
      <c r="O151" s="10" t="str">
        <f>TEXT(InputData[[#This Row],[DATE]],"mmm")</f>
        <v>Jul</v>
      </c>
      <c r="P151" s="10">
        <f>YEAR(InputData[[#This Row],[DATE]])</f>
        <v>2021</v>
      </c>
    </row>
    <row r="152" spans="1:16" x14ac:dyDescent="0.35">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17">
        <f>VLOOKUP(InputData[[#This Row],[PRODUCT ID]],MasterData[],5,0)</f>
        <v>48</v>
      </c>
      <c r="K152" s="17">
        <f>VLOOKUP(InputData[[#This Row],[PRODUCT ID]],MasterData[],6,0)</f>
        <v>57.120000000000005</v>
      </c>
      <c r="L152" s="17">
        <f>InputData[[#This Row],[QUANTITY]]*InputData[[#This Row],[BUYING PRIZE]]</f>
        <v>672</v>
      </c>
      <c r="M152" s="17">
        <f>InputData[[#This Row],[QUANTITY]]*InputData[[#This Row],[SELLING PRICE]]*(1-InputData[[#This Row],[DISCOUNT %]])</f>
        <v>799.68000000000006</v>
      </c>
      <c r="N152" s="10">
        <f>DAY(InputData[[#This Row],[DATE]])</f>
        <v>18</v>
      </c>
      <c r="O152" s="10" t="str">
        <f>TEXT(InputData[[#This Row],[DATE]],"mmm")</f>
        <v>Jul</v>
      </c>
      <c r="P152" s="10">
        <f>YEAR(InputData[[#This Row],[DATE]])</f>
        <v>2021</v>
      </c>
    </row>
    <row r="153" spans="1:16" x14ac:dyDescent="0.35">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17">
        <f>VLOOKUP(InputData[[#This Row],[PRODUCT ID]],MasterData[],5,0)</f>
        <v>72</v>
      </c>
      <c r="K153" s="17">
        <f>VLOOKUP(InputData[[#This Row],[PRODUCT ID]],MasterData[],6,0)</f>
        <v>79.92</v>
      </c>
      <c r="L153" s="17">
        <f>InputData[[#This Row],[QUANTITY]]*InputData[[#This Row],[BUYING PRIZE]]</f>
        <v>792</v>
      </c>
      <c r="M153" s="17">
        <f>InputData[[#This Row],[QUANTITY]]*InputData[[#This Row],[SELLING PRICE]]*(1-InputData[[#This Row],[DISCOUNT %]])</f>
        <v>879.12</v>
      </c>
      <c r="N153" s="10">
        <f>DAY(InputData[[#This Row],[DATE]])</f>
        <v>20</v>
      </c>
      <c r="O153" s="10" t="str">
        <f>TEXT(InputData[[#This Row],[DATE]],"mmm")</f>
        <v>Jul</v>
      </c>
      <c r="P153" s="10">
        <f>YEAR(InputData[[#This Row],[DATE]])</f>
        <v>2021</v>
      </c>
    </row>
    <row r="154" spans="1:16" x14ac:dyDescent="0.35">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17">
        <f>VLOOKUP(InputData[[#This Row],[PRODUCT ID]],MasterData[],5,0)</f>
        <v>67</v>
      </c>
      <c r="K154" s="17">
        <f>VLOOKUP(InputData[[#This Row],[PRODUCT ID]],MasterData[],6,0)</f>
        <v>83.08</v>
      </c>
      <c r="L154" s="17">
        <f>InputData[[#This Row],[QUANTITY]]*InputData[[#This Row],[BUYING PRIZE]]</f>
        <v>335</v>
      </c>
      <c r="M154" s="17">
        <f>InputData[[#This Row],[QUANTITY]]*InputData[[#This Row],[SELLING PRICE]]*(1-InputData[[#This Row],[DISCOUNT %]])</f>
        <v>415.4</v>
      </c>
      <c r="N154" s="10">
        <f>DAY(InputData[[#This Row],[DATE]])</f>
        <v>20</v>
      </c>
      <c r="O154" s="10" t="str">
        <f>TEXT(InputData[[#This Row],[DATE]],"mmm")</f>
        <v>Jul</v>
      </c>
      <c r="P154" s="10">
        <f>YEAR(InputData[[#This Row],[DATE]])</f>
        <v>2021</v>
      </c>
    </row>
    <row r="155" spans="1:16" x14ac:dyDescent="0.35">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17">
        <f>VLOOKUP(InputData[[#This Row],[PRODUCT ID]],MasterData[],5,0)</f>
        <v>47</v>
      </c>
      <c r="K155" s="17">
        <f>VLOOKUP(InputData[[#This Row],[PRODUCT ID]],MasterData[],6,0)</f>
        <v>53.11</v>
      </c>
      <c r="L155" s="17">
        <f>InputData[[#This Row],[QUANTITY]]*InputData[[#This Row],[BUYING PRIZE]]</f>
        <v>705</v>
      </c>
      <c r="M155" s="17">
        <f>InputData[[#This Row],[QUANTITY]]*InputData[[#This Row],[SELLING PRICE]]*(1-InputData[[#This Row],[DISCOUNT %]])</f>
        <v>796.65</v>
      </c>
      <c r="N155" s="10">
        <f>DAY(InputData[[#This Row],[DATE]])</f>
        <v>21</v>
      </c>
      <c r="O155" s="10" t="str">
        <f>TEXT(InputData[[#This Row],[DATE]],"mmm")</f>
        <v>Jul</v>
      </c>
      <c r="P155" s="10">
        <f>YEAR(InputData[[#This Row],[DATE]])</f>
        <v>2021</v>
      </c>
    </row>
    <row r="156" spans="1:16" x14ac:dyDescent="0.35">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17">
        <f>VLOOKUP(InputData[[#This Row],[PRODUCT ID]],MasterData[],5,0)</f>
        <v>18</v>
      </c>
      <c r="K156" s="17">
        <f>VLOOKUP(InputData[[#This Row],[PRODUCT ID]],MasterData[],6,0)</f>
        <v>24.66</v>
      </c>
      <c r="L156" s="17">
        <f>InputData[[#This Row],[QUANTITY]]*InputData[[#This Row],[BUYING PRIZE]]</f>
        <v>54</v>
      </c>
      <c r="M156" s="17">
        <f>InputData[[#This Row],[QUANTITY]]*InputData[[#This Row],[SELLING PRICE]]*(1-InputData[[#This Row],[DISCOUNT %]])</f>
        <v>73.98</v>
      </c>
      <c r="N156" s="10">
        <f>DAY(InputData[[#This Row],[DATE]])</f>
        <v>22</v>
      </c>
      <c r="O156" s="10" t="str">
        <f>TEXT(InputData[[#This Row],[DATE]],"mmm")</f>
        <v>Jul</v>
      </c>
      <c r="P156" s="10">
        <f>YEAR(InputData[[#This Row],[DATE]])</f>
        <v>2021</v>
      </c>
    </row>
    <row r="157" spans="1:16" x14ac:dyDescent="0.35">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17">
        <f>VLOOKUP(InputData[[#This Row],[PRODUCT ID]],MasterData[],5,0)</f>
        <v>144</v>
      </c>
      <c r="K157" s="17">
        <f>VLOOKUP(InputData[[#This Row],[PRODUCT ID]],MasterData[],6,0)</f>
        <v>156.96</v>
      </c>
      <c r="L157" s="17">
        <f>InputData[[#This Row],[QUANTITY]]*InputData[[#This Row],[BUYING PRIZE]]</f>
        <v>2016</v>
      </c>
      <c r="M157" s="17">
        <f>InputData[[#This Row],[QUANTITY]]*InputData[[#This Row],[SELLING PRICE]]*(1-InputData[[#This Row],[DISCOUNT %]])</f>
        <v>2197.44</v>
      </c>
      <c r="N157" s="10">
        <f>DAY(InputData[[#This Row],[DATE]])</f>
        <v>22</v>
      </c>
      <c r="O157" s="10" t="str">
        <f>TEXT(InputData[[#This Row],[DATE]],"mmm")</f>
        <v>Jul</v>
      </c>
      <c r="P157" s="10">
        <f>YEAR(InputData[[#This Row],[DATE]])</f>
        <v>2021</v>
      </c>
    </row>
    <row r="158" spans="1:16" x14ac:dyDescent="0.35">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17">
        <f>VLOOKUP(InputData[[#This Row],[PRODUCT ID]],MasterData[],5,0)</f>
        <v>90</v>
      </c>
      <c r="K158" s="17">
        <f>VLOOKUP(InputData[[#This Row],[PRODUCT ID]],MasterData[],6,0)</f>
        <v>96.3</v>
      </c>
      <c r="L158" s="17">
        <f>InputData[[#This Row],[QUANTITY]]*InputData[[#This Row],[BUYING PRIZE]]</f>
        <v>630</v>
      </c>
      <c r="M158" s="17">
        <f>InputData[[#This Row],[QUANTITY]]*InputData[[#This Row],[SELLING PRICE]]*(1-InputData[[#This Row],[DISCOUNT %]])</f>
        <v>674.1</v>
      </c>
      <c r="N158" s="10">
        <f>DAY(InputData[[#This Row],[DATE]])</f>
        <v>23</v>
      </c>
      <c r="O158" s="10" t="str">
        <f>TEXT(InputData[[#This Row],[DATE]],"mmm")</f>
        <v>Jul</v>
      </c>
      <c r="P158" s="10">
        <f>YEAR(InputData[[#This Row],[DATE]])</f>
        <v>2021</v>
      </c>
    </row>
    <row r="159" spans="1:16" x14ac:dyDescent="0.35">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17">
        <f>VLOOKUP(InputData[[#This Row],[PRODUCT ID]],MasterData[],5,0)</f>
        <v>67</v>
      </c>
      <c r="K159" s="17">
        <f>VLOOKUP(InputData[[#This Row],[PRODUCT ID]],MasterData[],6,0)</f>
        <v>85.76</v>
      </c>
      <c r="L159" s="17">
        <f>InputData[[#This Row],[QUANTITY]]*InputData[[#This Row],[BUYING PRIZE]]</f>
        <v>536</v>
      </c>
      <c r="M159" s="17">
        <f>InputData[[#This Row],[QUANTITY]]*InputData[[#This Row],[SELLING PRICE]]*(1-InputData[[#This Row],[DISCOUNT %]])</f>
        <v>686.08</v>
      </c>
      <c r="N159" s="10">
        <f>DAY(InputData[[#This Row],[DATE]])</f>
        <v>23</v>
      </c>
      <c r="O159" s="10" t="str">
        <f>TEXT(InputData[[#This Row],[DATE]],"mmm")</f>
        <v>Jul</v>
      </c>
      <c r="P159" s="10">
        <f>YEAR(InputData[[#This Row],[DATE]])</f>
        <v>2021</v>
      </c>
    </row>
    <row r="160" spans="1:16" x14ac:dyDescent="0.35">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17">
        <f>VLOOKUP(InputData[[#This Row],[PRODUCT ID]],MasterData[],5,0)</f>
        <v>6</v>
      </c>
      <c r="K160" s="17">
        <f>VLOOKUP(InputData[[#This Row],[PRODUCT ID]],MasterData[],6,0)</f>
        <v>7.8599999999999994</v>
      </c>
      <c r="L160" s="17">
        <f>InputData[[#This Row],[QUANTITY]]*InputData[[#This Row],[BUYING PRIZE]]</f>
        <v>24</v>
      </c>
      <c r="M160" s="17">
        <f>InputData[[#This Row],[QUANTITY]]*InputData[[#This Row],[SELLING PRICE]]*(1-InputData[[#This Row],[DISCOUNT %]])</f>
        <v>31.439999999999998</v>
      </c>
      <c r="N160" s="10">
        <f>DAY(InputData[[#This Row],[DATE]])</f>
        <v>24</v>
      </c>
      <c r="O160" s="10" t="str">
        <f>TEXT(InputData[[#This Row],[DATE]],"mmm")</f>
        <v>Jul</v>
      </c>
      <c r="P160" s="10">
        <f>YEAR(InputData[[#This Row],[DATE]])</f>
        <v>2021</v>
      </c>
    </row>
    <row r="161" spans="1:16" x14ac:dyDescent="0.35">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17">
        <f>VLOOKUP(InputData[[#This Row],[PRODUCT ID]],MasterData[],5,0)</f>
        <v>76</v>
      </c>
      <c r="K161" s="17">
        <f>VLOOKUP(InputData[[#This Row],[PRODUCT ID]],MasterData[],6,0)</f>
        <v>82.08</v>
      </c>
      <c r="L161" s="17">
        <f>InputData[[#This Row],[QUANTITY]]*InputData[[#This Row],[BUYING PRIZE]]</f>
        <v>1140</v>
      </c>
      <c r="M161" s="17">
        <f>InputData[[#This Row],[QUANTITY]]*InputData[[#This Row],[SELLING PRICE]]*(1-InputData[[#This Row],[DISCOUNT %]])</f>
        <v>1231.2</v>
      </c>
      <c r="N161" s="10">
        <f>DAY(InputData[[#This Row],[DATE]])</f>
        <v>29</v>
      </c>
      <c r="O161" s="10" t="str">
        <f>TEXT(InputData[[#This Row],[DATE]],"mmm")</f>
        <v>Jul</v>
      </c>
      <c r="P161" s="10">
        <f>YEAR(InputData[[#This Row],[DATE]])</f>
        <v>2021</v>
      </c>
    </row>
    <row r="162" spans="1:16" x14ac:dyDescent="0.35">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17">
        <f>VLOOKUP(InputData[[#This Row],[PRODUCT ID]],MasterData[],5,0)</f>
        <v>98</v>
      </c>
      <c r="K162" s="17">
        <f>VLOOKUP(InputData[[#This Row],[PRODUCT ID]],MasterData[],6,0)</f>
        <v>103.88</v>
      </c>
      <c r="L162" s="17">
        <f>InputData[[#This Row],[QUANTITY]]*InputData[[#This Row],[BUYING PRIZE]]</f>
        <v>1078</v>
      </c>
      <c r="M162" s="17">
        <f>InputData[[#This Row],[QUANTITY]]*InputData[[#This Row],[SELLING PRICE]]*(1-InputData[[#This Row],[DISCOUNT %]])</f>
        <v>1142.6799999999998</v>
      </c>
      <c r="N162" s="10">
        <f>DAY(InputData[[#This Row],[DATE]])</f>
        <v>1</v>
      </c>
      <c r="O162" s="10" t="str">
        <f>TEXT(InputData[[#This Row],[DATE]],"mmm")</f>
        <v>Aug</v>
      </c>
      <c r="P162" s="10">
        <f>YEAR(InputData[[#This Row],[DATE]])</f>
        <v>2021</v>
      </c>
    </row>
    <row r="163" spans="1:16" x14ac:dyDescent="0.35">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17">
        <f>VLOOKUP(InputData[[#This Row],[PRODUCT ID]],MasterData[],5,0)</f>
        <v>141</v>
      </c>
      <c r="K163" s="17">
        <f>VLOOKUP(InputData[[#This Row],[PRODUCT ID]],MasterData[],6,0)</f>
        <v>149.46</v>
      </c>
      <c r="L163" s="17">
        <f>InputData[[#This Row],[QUANTITY]]*InputData[[#This Row],[BUYING PRIZE]]</f>
        <v>423</v>
      </c>
      <c r="M163" s="17">
        <f>InputData[[#This Row],[QUANTITY]]*InputData[[#This Row],[SELLING PRICE]]*(1-InputData[[#This Row],[DISCOUNT %]])</f>
        <v>448.38</v>
      </c>
      <c r="N163" s="10">
        <f>DAY(InputData[[#This Row],[DATE]])</f>
        <v>2</v>
      </c>
      <c r="O163" s="10" t="str">
        <f>TEXT(InputData[[#This Row],[DATE]],"mmm")</f>
        <v>Aug</v>
      </c>
      <c r="P163" s="10">
        <f>YEAR(InputData[[#This Row],[DATE]])</f>
        <v>2021</v>
      </c>
    </row>
    <row r="164" spans="1:16" x14ac:dyDescent="0.35">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17">
        <f>VLOOKUP(InputData[[#This Row],[PRODUCT ID]],MasterData[],5,0)</f>
        <v>121</v>
      </c>
      <c r="K164" s="17">
        <f>VLOOKUP(InputData[[#This Row],[PRODUCT ID]],MasterData[],6,0)</f>
        <v>141.57</v>
      </c>
      <c r="L164" s="17">
        <f>InputData[[#This Row],[QUANTITY]]*InputData[[#This Row],[BUYING PRIZE]]</f>
        <v>1573</v>
      </c>
      <c r="M164" s="17">
        <f>InputData[[#This Row],[QUANTITY]]*InputData[[#This Row],[SELLING PRICE]]*(1-InputData[[#This Row],[DISCOUNT %]])</f>
        <v>1840.4099999999999</v>
      </c>
      <c r="N164" s="10">
        <f>DAY(InputData[[#This Row],[DATE]])</f>
        <v>3</v>
      </c>
      <c r="O164" s="10" t="str">
        <f>TEXT(InputData[[#This Row],[DATE]],"mmm")</f>
        <v>Aug</v>
      </c>
      <c r="P164" s="10">
        <f>YEAR(InputData[[#This Row],[DATE]])</f>
        <v>2021</v>
      </c>
    </row>
    <row r="165" spans="1:16" x14ac:dyDescent="0.35">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17">
        <f>VLOOKUP(InputData[[#This Row],[PRODUCT ID]],MasterData[],5,0)</f>
        <v>55</v>
      </c>
      <c r="K165" s="17">
        <f>VLOOKUP(InputData[[#This Row],[PRODUCT ID]],MasterData[],6,0)</f>
        <v>58.3</v>
      </c>
      <c r="L165" s="17">
        <f>InputData[[#This Row],[QUANTITY]]*InputData[[#This Row],[BUYING PRIZE]]</f>
        <v>660</v>
      </c>
      <c r="M165" s="17">
        <f>InputData[[#This Row],[QUANTITY]]*InputData[[#This Row],[SELLING PRICE]]*(1-InputData[[#This Row],[DISCOUNT %]])</f>
        <v>699.59999999999991</v>
      </c>
      <c r="N165" s="10">
        <f>DAY(InputData[[#This Row],[DATE]])</f>
        <v>3</v>
      </c>
      <c r="O165" s="10" t="str">
        <f>TEXT(InputData[[#This Row],[DATE]],"mmm")</f>
        <v>Aug</v>
      </c>
      <c r="P165" s="10">
        <f>YEAR(InputData[[#This Row],[DATE]])</f>
        <v>2021</v>
      </c>
    </row>
    <row r="166" spans="1:16" x14ac:dyDescent="0.35">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17">
        <f>VLOOKUP(InputData[[#This Row],[PRODUCT ID]],MasterData[],5,0)</f>
        <v>37</v>
      </c>
      <c r="K166" s="17">
        <f>VLOOKUP(InputData[[#This Row],[PRODUCT ID]],MasterData[],6,0)</f>
        <v>41.81</v>
      </c>
      <c r="L166" s="17">
        <f>InputData[[#This Row],[QUANTITY]]*InputData[[#This Row],[BUYING PRIZE]]</f>
        <v>518</v>
      </c>
      <c r="M166" s="17">
        <f>InputData[[#This Row],[QUANTITY]]*InputData[[#This Row],[SELLING PRICE]]*(1-InputData[[#This Row],[DISCOUNT %]])</f>
        <v>585.34</v>
      </c>
      <c r="N166" s="10">
        <f>DAY(InputData[[#This Row],[DATE]])</f>
        <v>5</v>
      </c>
      <c r="O166" s="10" t="str">
        <f>TEXT(InputData[[#This Row],[DATE]],"mmm")</f>
        <v>Aug</v>
      </c>
      <c r="P166" s="10">
        <f>YEAR(InputData[[#This Row],[DATE]])</f>
        <v>2021</v>
      </c>
    </row>
    <row r="167" spans="1:16" x14ac:dyDescent="0.35">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17">
        <f>VLOOKUP(InputData[[#This Row],[PRODUCT ID]],MasterData[],5,0)</f>
        <v>67</v>
      </c>
      <c r="K167" s="17">
        <f>VLOOKUP(InputData[[#This Row],[PRODUCT ID]],MasterData[],6,0)</f>
        <v>85.76</v>
      </c>
      <c r="L167" s="17">
        <f>InputData[[#This Row],[QUANTITY]]*InputData[[#This Row],[BUYING PRIZE]]</f>
        <v>67</v>
      </c>
      <c r="M167" s="17">
        <f>InputData[[#This Row],[QUANTITY]]*InputData[[#This Row],[SELLING PRICE]]*(1-InputData[[#This Row],[DISCOUNT %]])</f>
        <v>85.76</v>
      </c>
      <c r="N167" s="10">
        <f>DAY(InputData[[#This Row],[DATE]])</f>
        <v>6</v>
      </c>
      <c r="O167" s="10" t="str">
        <f>TEXT(InputData[[#This Row],[DATE]],"mmm")</f>
        <v>Aug</v>
      </c>
      <c r="P167" s="10">
        <f>YEAR(InputData[[#This Row],[DATE]])</f>
        <v>2021</v>
      </c>
    </row>
    <row r="168" spans="1:16" x14ac:dyDescent="0.35">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17">
        <f>VLOOKUP(InputData[[#This Row],[PRODUCT ID]],MasterData[],5,0)</f>
        <v>133</v>
      </c>
      <c r="K168" s="17">
        <f>VLOOKUP(InputData[[#This Row],[PRODUCT ID]],MasterData[],6,0)</f>
        <v>155.61000000000001</v>
      </c>
      <c r="L168" s="17">
        <f>InputData[[#This Row],[QUANTITY]]*InputData[[#This Row],[BUYING PRIZE]]</f>
        <v>532</v>
      </c>
      <c r="M168" s="17">
        <f>InputData[[#This Row],[QUANTITY]]*InputData[[#This Row],[SELLING PRICE]]*(1-InputData[[#This Row],[DISCOUNT %]])</f>
        <v>622.44000000000005</v>
      </c>
      <c r="N168" s="10">
        <f>DAY(InputData[[#This Row],[DATE]])</f>
        <v>10</v>
      </c>
      <c r="O168" s="10" t="str">
        <f>TEXT(InputData[[#This Row],[DATE]],"mmm")</f>
        <v>Aug</v>
      </c>
      <c r="P168" s="10">
        <f>YEAR(InputData[[#This Row],[DATE]])</f>
        <v>2021</v>
      </c>
    </row>
    <row r="169" spans="1:16" x14ac:dyDescent="0.35">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17">
        <f>VLOOKUP(InputData[[#This Row],[PRODUCT ID]],MasterData[],5,0)</f>
        <v>76</v>
      </c>
      <c r="K169" s="17">
        <f>VLOOKUP(InputData[[#This Row],[PRODUCT ID]],MasterData[],6,0)</f>
        <v>82.08</v>
      </c>
      <c r="L169" s="17">
        <f>InputData[[#This Row],[QUANTITY]]*InputData[[#This Row],[BUYING PRIZE]]</f>
        <v>760</v>
      </c>
      <c r="M169" s="17">
        <f>InputData[[#This Row],[QUANTITY]]*InputData[[#This Row],[SELLING PRICE]]*(1-InputData[[#This Row],[DISCOUNT %]])</f>
        <v>820.8</v>
      </c>
      <c r="N169" s="10">
        <f>DAY(InputData[[#This Row],[DATE]])</f>
        <v>10</v>
      </c>
      <c r="O169" s="10" t="str">
        <f>TEXT(InputData[[#This Row],[DATE]],"mmm")</f>
        <v>Aug</v>
      </c>
      <c r="P169" s="10">
        <f>YEAR(InputData[[#This Row],[DATE]])</f>
        <v>2021</v>
      </c>
    </row>
    <row r="170" spans="1:16" x14ac:dyDescent="0.35">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17">
        <f>VLOOKUP(InputData[[#This Row],[PRODUCT ID]],MasterData[],5,0)</f>
        <v>75</v>
      </c>
      <c r="K170" s="17">
        <f>VLOOKUP(InputData[[#This Row],[PRODUCT ID]],MasterData[],6,0)</f>
        <v>85.5</v>
      </c>
      <c r="L170" s="17">
        <f>InputData[[#This Row],[QUANTITY]]*InputData[[#This Row],[BUYING PRIZE]]</f>
        <v>450</v>
      </c>
      <c r="M170" s="17">
        <f>InputData[[#This Row],[QUANTITY]]*InputData[[#This Row],[SELLING PRICE]]*(1-InputData[[#This Row],[DISCOUNT %]])</f>
        <v>513</v>
      </c>
      <c r="N170" s="10">
        <f>DAY(InputData[[#This Row],[DATE]])</f>
        <v>10</v>
      </c>
      <c r="O170" s="10" t="str">
        <f>TEXT(InputData[[#This Row],[DATE]],"mmm")</f>
        <v>Aug</v>
      </c>
      <c r="P170" s="10">
        <f>YEAR(InputData[[#This Row],[DATE]])</f>
        <v>2021</v>
      </c>
    </row>
    <row r="171" spans="1:16" x14ac:dyDescent="0.35">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17">
        <f>VLOOKUP(InputData[[#This Row],[PRODUCT ID]],MasterData[],5,0)</f>
        <v>141</v>
      </c>
      <c r="K171" s="17">
        <f>VLOOKUP(InputData[[#This Row],[PRODUCT ID]],MasterData[],6,0)</f>
        <v>149.46</v>
      </c>
      <c r="L171" s="17">
        <f>InputData[[#This Row],[QUANTITY]]*InputData[[#This Row],[BUYING PRIZE]]</f>
        <v>564</v>
      </c>
      <c r="M171" s="17">
        <f>InputData[[#This Row],[QUANTITY]]*InputData[[#This Row],[SELLING PRICE]]*(1-InputData[[#This Row],[DISCOUNT %]])</f>
        <v>597.84</v>
      </c>
      <c r="N171" s="10">
        <f>DAY(InputData[[#This Row],[DATE]])</f>
        <v>11</v>
      </c>
      <c r="O171" s="10" t="str">
        <f>TEXT(InputData[[#This Row],[DATE]],"mmm")</f>
        <v>Aug</v>
      </c>
      <c r="P171" s="10">
        <f>YEAR(InputData[[#This Row],[DATE]])</f>
        <v>2021</v>
      </c>
    </row>
    <row r="172" spans="1:16" x14ac:dyDescent="0.35">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17">
        <f>VLOOKUP(InputData[[#This Row],[PRODUCT ID]],MasterData[],5,0)</f>
        <v>44</v>
      </c>
      <c r="K172" s="17">
        <f>VLOOKUP(InputData[[#This Row],[PRODUCT ID]],MasterData[],6,0)</f>
        <v>48.4</v>
      </c>
      <c r="L172" s="17">
        <f>InputData[[#This Row],[QUANTITY]]*InputData[[#This Row],[BUYING PRIZE]]</f>
        <v>572</v>
      </c>
      <c r="M172" s="17">
        <f>InputData[[#This Row],[QUANTITY]]*InputData[[#This Row],[SELLING PRICE]]*(1-InputData[[#This Row],[DISCOUNT %]])</f>
        <v>629.19999999999993</v>
      </c>
      <c r="N172" s="10">
        <f>DAY(InputData[[#This Row],[DATE]])</f>
        <v>13</v>
      </c>
      <c r="O172" s="10" t="str">
        <f>TEXT(InputData[[#This Row],[DATE]],"mmm")</f>
        <v>Aug</v>
      </c>
      <c r="P172" s="10">
        <f>YEAR(InputData[[#This Row],[DATE]])</f>
        <v>2021</v>
      </c>
    </row>
    <row r="173" spans="1:16" x14ac:dyDescent="0.35">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17">
        <f>VLOOKUP(InputData[[#This Row],[PRODUCT ID]],MasterData[],5,0)</f>
        <v>48</v>
      </c>
      <c r="K173" s="17">
        <f>VLOOKUP(InputData[[#This Row],[PRODUCT ID]],MasterData[],6,0)</f>
        <v>57.120000000000005</v>
      </c>
      <c r="L173" s="17">
        <f>InputData[[#This Row],[QUANTITY]]*InputData[[#This Row],[BUYING PRIZE]]</f>
        <v>432</v>
      </c>
      <c r="M173" s="17">
        <f>InputData[[#This Row],[QUANTITY]]*InputData[[#This Row],[SELLING PRICE]]*(1-InputData[[#This Row],[DISCOUNT %]])</f>
        <v>514.08000000000004</v>
      </c>
      <c r="N173" s="10">
        <f>DAY(InputData[[#This Row],[DATE]])</f>
        <v>13</v>
      </c>
      <c r="O173" s="10" t="str">
        <f>TEXT(InputData[[#This Row],[DATE]],"mmm")</f>
        <v>Aug</v>
      </c>
      <c r="P173" s="10">
        <f>YEAR(InputData[[#This Row],[DATE]])</f>
        <v>2021</v>
      </c>
    </row>
    <row r="174" spans="1:16" x14ac:dyDescent="0.35">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17">
        <f>VLOOKUP(InputData[[#This Row],[PRODUCT ID]],MasterData[],5,0)</f>
        <v>71</v>
      </c>
      <c r="K174" s="17">
        <f>VLOOKUP(InputData[[#This Row],[PRODUCT ID]],MasterData[],6,0)</f>
        <v>80.94</v>
      </c>
      <c r="L174" s="17">
        <f>InputData[[#This Row],[QUANTITY]]*InputData[[#This Row],[BUYING PRIZE]]</f>
        <v>213</v>
      </c>
      <c r="M174" s="17">
        <f>InputData[[#This Row],[QUANTITY]]*InputData[[#This Row],[SELLING PRICE]]*(1-InputData[[#This Row],[DISCOUNT %]])</f>
        <v>242.82</v>
      </c>
      <c r="N174" s="10">
        <f>DAY(InputData[[#This Row],[DATE]])</f>
        <v>16</v>
      </c>
      <c r="O174" s="10" t="str">
        <f>TEXT(InputData[[#This Row],[DATE]],"mmm")</f>
        <v>Aug</v>
      </c>
      <c r="P174" s="10">
        <f>YEAR(InputData[[#This Row],[DATE]])</f>
        <v>2021</v>
      </c>
    </row>
    <row r="175" spans="1:16" x14ac:dyDescent="0.35">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17">
        <f>VLOOKUP(InputData[[#This Row],[PRODUCT ID]],MasterData[],5,0)</f>
        <v>7</v>
      </c>
      <c r="K175" s="17">
        <f>VLOOKUP(InputData[[#This Row],[PRODUCT ID]],MasterData[],6,0)</f>
        <v>8.33</v>
      </c>
      <c r="L175" s="17">
        <f>InputData[[#This Row],[QUANTITY]]*InputData[[#This Row],[BUYING PRIZE]]</f>
        <v>42</v>
      </c>
      <c r="M175" s="17">
        <f>InputData[[#This Row],[QUANTITY]]*InputData[[#This Row],[SELLING PRICE]]*(1-InputData[[#This Row],[DISCOUNT %]])</f>
        <v>49.980000000000004</v>
      </c>
      <c r="N175" s="10">
        <f>DAY(InputData[[#This Row],[DATE]])</f>
        <v>18</v>
      </c>
      <c r="O175" s="10" t="str">
        <f>TEXT(InputData[[#This Row],[DATE]],"mmm")</f>
        <v>Aug</v>
      </c>
      <c r="P175" s="10">
        <f>YEAR(InputData[[#This Row],[DATE]])</f>
        <v>2021</v>
      </c>
    </row>
    <row r="176" spans="1:16" x14ac:dyDescent="0.35">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17">
        <f>VLOOKUP(InputData[[#This Row],[PRODUCT ID]],MasterData[],5,0)</f>
        <v>61</v>
      </c>
      <c r="K176" s="17">
        <f>VLOOKUP(InputData[[#This Row],[PRODUCT ID]],MasterData[],6,0)</f>
        <v>76.25</v>
      </c>
      <c r="L176" s="17">
        <f>InputData[[#This Row],[QUANTITY]]*InputData[[#This Row],[BUYING PRIZE]]</f>
        <v>915</v>
      </c>
      <c r="M176" s="17">
        <f>InputData[[#This Row],[QUANTITY]]*InputData[[#This Row],[SELLING PRICE]]*(1-InputData[[#This Row],[DISCOUNT %]])</f>
        <v>1143.75</v>
      </c>
      <c r="N176" s="10">
        <f>DAY(InputData[[#This Row],[DATE]])</f>
        <v>20</v>
      </c>
      <c r="O176" s="10" t="str">
        <f>TEXT(InputData[[#This Row],[DATE]],"mmm")</f>
        <v>Aug</v>
      </c>
      <c r="P176" s="10">
        <f>YEAR(InputData[[#This Row],[DATE]])</f>
        <v>2021</v>
      </c>
    </row>
    <row r="177" spans="1:16" x14ac:dyDescent="0.35">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17">
        <f>VLOOKUP(InputData[[#This Row],[PRODUCT ID]],MasterData[],5,0)</f>
        <v>93</v>
      </c>
      <c r="K177" s="17">
        <f>VLOOKUP(InputData[[#This Row],[PRODUCT ID]],MasterData[],6,0)</f>
        <v>104.16</v>
      </c>
      <c r="L177" s="17">
        <f>InputData[[#This Row],[QUANTITY]]*InputData[[#This Row],[BUYING PRIZE]]</f>
        <v>837</v>
      </c>
      <c r="M177" s="17">
        <f>InputData[[#This Row],[QUANTITY]]*InputData[[#This Row],[SELLING PRICE]]*(1-InputData[[#This Row],[DISCOUNT %]])</f>
        <v>937.43999999999994</v>
      </c>
      <c r="N177" s="10">
        <f>DAY(InputData[[#This Row],[DATE]])</f>
        <v>20</v>
      </c>
      <c r="O177" s="10" t="str">
        <f>TEXT(InputData[[#This Row],[DATE]],"mmm")</f>
        <v>Aug</v>
      </c>
      <c r="P177" s="10">
        <f>YEAR(InputData[[#This Row],[DATE]])</f>
        <v>2021</v>
      </c>
    </row>
    <row r="178" spans="1:16" x14ac:dyDescent="0.35">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17">
        <f>VLOOKUP(InputData[[#This Row],[PRODUCT ID]],MasterData[],5,0)</f>
        <v>37</v>
      </c>
      <c r="K178" s="17">
        <f>VLOOKUP(InputData[[#This Row],[PRODUCT ID]],MasterData[],6,0)</f>
        <v>41.81</v>
      </c>
      <c r="L178" s="17">
        <f>InputData[[#This Row],[QUANTITY]]*InputData[[#This Row],[BUYING PRIZE]]</f>
        <v>481</v>
      </c>
      <c r="M178" s="17">
        <f>InputData[[#This Row],[QUANTITY]]*InputData[[#This Row],[SELLING PRICE]]*(1-InputData[[#This Row],[DISCOUNT %]])</f>
        <v>543.53</v>
      </c>
      <c r="N178" s="10">
        <f>DAY(InputData[[#This Row],[DATE]])</f>
        <v>20</v>
      </c>
      <c r="O178" s="10" t="str">
        <f>TEXT(InputData[[#This Row],[DATE]],"mmm")</f>
        <v>Aug</v>
      </c>
      <c r="P178" s="10">
        <f>YEAR(InputData[[#This Row],[DATE]])</f>
        <v>2021</v>
      </c>
    </row>
    <row r="179" spans="1:16" x14ac:dyDescent="0.35">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17">
        <f>VLOOKUP(InputData[[#This Row],[PRODUCT ID]],MasterData[],5,0)</f>
        <v>37</v>
      </c>
      <c r="K179" s="17">
        <f>VLOOKUP(InputData[[#This Row],[PRODUCT ID]],MasterData[],6,0)</f>
        <v>42.55</v>
      </c>
      <c r="L179" s="17">
        <f>InputData[[#This Row],[QUANTITY]]*InputData[[#This Row],[BUYING PRIZE]]</f>
        <v>148</v>
      </c>
      <c r="M179" s="17">
        <f>InputData[[#This Row],[QUANTITY]]*InputData[[#This Row],[SELLING PRICE]]*(1-InputData[[#This Row],[DISCOUNT %]])</f>
        <v>170.2</v>
      </c>
      <c r="N179" s="10">
        <f>DAY(InputData[[#This Row],[DATE]])</f>
        <v>26</v>
      </c>
      <c r="O179" s="10" t="str">
        <f>TEXT(InputData[[#This Row],[DATE]],"mmm")</f>
        <v>Aug</v>
      </c>
      <c r="P179" s="10">
        <f>YEAR(InputData[[#This Row],[DATE]])</f>
        <v>2021</v>
      </c>
    </row>
    <row r="180" spans="1:16" x14ac:dyDescent="0.35">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17">
        <f>VLOOKUP(InputData[[#This Row],[PRODUCT ID]],MasterData[],5,0)</f>
        <v>55</v>
      </c>
      <c r="K180" s="17">
        <f>VLOOKUP(InputData[[#This Row],[PRODUCT ID]],MasterData[],6,0)</f>
        <v>58.3</v>
      </c>
      <c r="L180" s="17">
        <f>InputData[[#This Row],[QUANTITY]]*InputData[[#This Row],[BUYING PRIZE]]</f>
        <v>660</v>
      </c>
      <c r="M180" s="17">
        <f>InputData[[#This Row],[QUANTITY]]*InputData[[#This Row],[SELLING PRICE]]*(1-InputData[[#This Row],[DISCOUNT %]])</f>
        <v>699.59999999999991</v>
      </c>
      <c r="N180" s="10">
        <f>DAY(InputData[[#This Row],[DATE]])</f>
        <v>29</v>
      </c>
      <c r="O180" s="10" t="str">
        <f>TEXT(InputData[[#This Row],[DATE]],"mmm")</f>
        <v>Aug</v>
      </c>
      <c r="P180" s="10">
        <f>YEAR(InputData[[#This Row],[DATE]])</f>
        <v>2021</v>
      </c>
    </row>
    <row r="181" spans="1:16" x14ac:dyDescent="0.35">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17">
        <f>VLOOKUP(InputData[[#This Row],[PRODUCT ID]],MasterData[],5,0)</f>
        <v>112</v>
      </c>
      <c r="K181" s="17">
        <f>VLOOKUP(InputData[[#This Row],[PRODUCT ID]],MasterData[],6,0)</f>
        <v>122.08</v>
      </c>
      <c r="L181" s="17">
        <f>InputData[[#This Row],[QUANTITY]]*InputData[[#This Row],[BUYING PRIZE]]</f>
        <v>1456</v>
      </c>
      <c r="M181" s="17">
        <f>InputData[[#This Row],[QUANTITY]]*InputData[[#This Row],[SELLING PRICE]]*(1-InputData[[#This Row],[DISCOUNT %]])</f>
        <v>1587.04</v>
      </c>
      <c r="N181" s="10">
        <f>DAY(InputData[[#This Row],[DATE]])</f>
        <v>30</v>
      </c>
      <c r="O181" s="10" t="str">
        <f>TEXT(InputData[[#This Row],[DATE]],"mmm")</f>
        <v>Aug</v>
      </c>
      <c r="P181" s="10">
        <f>YEAR(InputData[[#This Row],[DATE]])</f>
        <v>2021</v>
      </c>
    </row>
    <row r="182" spans="1:16" x14ac:dyDescent="0.35">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17">
        <f>VLOOKUP(InputData[[#This Row],[PRODUCT ID]],MasterData[],5,0)</f>
        <v>98</v>
      </c>
      <c r="K182" s="17">
        <f>VLOOKUP(InputData[[#This Row],[PRODUCT ID]],MasterData[],6,0)</f>
        <v>103.88</v>
      </c>
      <c r="L182" s="17">
        <f>InputData[[#This Row],[QUANTITY]]*InputData[[#This Row],[BUYING PRIZE]]</f>
        <v>196</v>
      </c>
      <c r="M182" s="17">
        <f>InputData[[#This Row],[QUANTITY]]*InputData[[#This Row],[SELLING PRICE]]*(1-InputData[[#This Row],[DISCOUNT %]])</f>
        <v>207.76</v>
      </c>
      <c r="N182" s="10">
        <f>DAY(InputData[[#This Row],[DATE]])</f>
        <v>31</v>
      </c>
      <c r="O182" s="10" t="str">
        <f>TEXT(InputData[[#This Row],[DATE]],"mmm")</f>
        <v>Aug</v>
      </c>
      <c r="P182" s="10">
        <f>YEAR(InputData[[#This Row],[DATE]])</f>
        <v>2021</v>
      </c>
    </row>
    <row r="183" spans="1:16" x14ac:dyDescent="0.35">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17">
        <f>VLOOKUP(InputData[[#This Row],[PRODUCT ID]],MasterData[],5,0)</f>
        <v>5</v>
      </c>
      <c r="K183" s="17">
        <f>VLOOKUP(InputData[[#This Row],[PRODUCT ID]],MasterData[],6,0)</f>
        <v>6.7</v>
      </c>
      <c r="L183" s="17">
        <f>InputData[[#This Row],[QUANTITY]]*InputData[[#This Row],[BUYING PRIZE]]</f>
        <v>55</v>
      </c>
      <c r="M183" s="17">
        <f>InputData[[#This Row],[QUANTITY]]*InputData[[#This Row],[SELLING PRICE]]*(1-InputData[[#This Row],[DISCOUNT %]])</f>
        <v>73.7</v>
      </c>
      <c r="N183" s="10">
        <f>DAY(InputData[[#This Row],[DATE]])</f>
        <v>31</v>
      </c>
      <c r="O183" s="10" t="str">
        <f>TEXT(InputData[[#This Row],[DATE]],"mmm")</f>
        <v>Aug</v>
      </c>
      <c r="P183" s="10">
        <f>YEAR(InputData[[#This Row],[DATE]])</f>
        <v>2021</v>
      </c>
    </row>
    <row r="184" spans="1:16" x14ac:dyDescent="0.35">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17">
        <f>VLOOKUP(InputData[[#This Row],[PRODUCT ID]],MasterData[],5,0)</f>
        <v>144</v>
      </c>
      <c r="K184" s="17">
        <f>VLOOKUP(InputData[[#This Row],[PRODUCT ID]],MasterData[],6,0)</f>
        <v>156.96</v>
      </c>
      <c r="L184" s="17">
        <f>InputData[[#This Row],[QUANTITY]]*InputData[[#This Row],[BUYING PRIZE]]</f>
        <v>144</v>
      </c>
      <c r="M184" s="17">
        <f>InputData[[#This Row],[QUANTITY]]*InputData[[#This Row],[SELLING PRICE]]*(1-InputData[[#This Row],[DISCOUNT %]])</f>
        <v>156.96</v>
      </c>
      <c r="N184" s="10">
        <f>DAY(InputData[[#This Row],[DATE]])</f>
        <v>1</v>
      </c>
      <c r="O184" s="10" t="str">
        <f>TEXT(InputData[[#This Row],[DATE]],"mmm")</f>
        <v>Sep</v>
      </c>
      <c r="P184" s="10">
        <f>YEAR(InputData[[#This Row],[DATE]])</f>
        <v>2021</v>
      </c>
    </row>
    <row r="185" spans="1:16" x14ac:dyDescent="0.35">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17">
        <f>VLOOKUP(InputData[[#This Row],[PRODUCT ID]],MasterData[],5,0)</f>
        <v>71</v>
      </c>
      <c r="K185" s="17">
        <f>VLOOKUP(InputData[[#This Row],[PRODUCT ID]],MasterData[],6,0)</f>
        <v>80.94</v>
      </c>
      <c r="L185" s="17">
        <f>InputData[[#This Row],[QUANTITY]]*InputData[[#This Row],[BUYING PRIZE]]</f>
        <v>994</v>
      </c>
      <c r="M185" s="17">
        <f>InputData[[#This Row],[QUANTITY]]*InputData[[#This Row],[SELLING PRICE]]*(1-InputData[[#This Row],[DISCOUNT %]])</f>
        <v>1133.1599999999999</v>
      </c>
      <c r="N185" s="10">
        <f>DAY(InputData[[#This Row],[DATE]])</f>
        <v>1</v>
      </c>
      <c r="O185" s="10" t="str">
        <f>TEXT(InputData[[#This Row],[DATE]],"mmm")</f>
        <v>Sep</v>
      </c>
      <c r="P185" s="10">
        <f>YEAR(InputData[[#This Row],[DATE]])</f>
        <v>2021</v>
      </c>
    </row>
    <row r="186" spans="1:16" x14ac:dyDescent="0.35">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17">
        <f>VLOOKUP(InputData[[#This Row],[PRODUCT ID]],MasterData[],5,0)</f>
        <v>138</v>
      </c>
      <c r="K186" s="17">
        <f>VLOOKUP(InputData[[#This Row],[PRODUCT ID]],MasterData[],6,0)</f>
        <v>173.88</v>
      </c>
      <c r="L186" s="17">
        <f>InputData[[#This Row],[QUANTITY]]*InputData[[#This Row],[BUYING PRIZE]]</f>
        <v>1104</v>
      </c>
      <c r="M186" s="17">
        <f>InputData[[#This Row],[QUANTITY]]*InputData[[#This Row],[SELLING PRICE]]*(1-InputData[[#This Row],[DISCOUNT %]])</f>
        <v>1391.04</v>
      </c>
      <c r="N186" s="10">
        <f>DAY(InputData[[#This Row],[DATE]])</f>
        <v>3</v>
      </c>
      <c r="O186" s="10" t="str">
        <f>TEXT(InputData[[#This Row],[DATE]],"mmm")</f>
        <v>Sep</v>
      </c>
      <c r="P186" s="10">
        <f>YEAR(InputData[[#This Row],[DATE]])</f>
        <v>2021</v>
      </c>
    </row>
    <row r="187" spans="1:16" x14ac:dyDescent="0.35">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17">
        <f>VLOOKUP(InputData[[#This Row],[PRODUCT ID]],MasterData[],5,0)</f>
        <v>37</v>
      </c>
      <c r="K187" s="17">
        <f>VLOOKUP(InputData[[#This Row],[PRODUCT ID]],MasterData[],6,0)</f>
        <v>41.81</v>
      </c>
      <c r="L187" s="17">
        <f>InputData[[#This Row],[QUANTITY]]*InputData[[#This Row],[BUYING PRIZE]]</f>
        <v>259</v>
      </c>
      <c r="M187" s="17">
        <f>InputData[[#This Row],[QUANTITY]]*InputData[[#This Row],[SELLING PRICE]]*(1-InputData[[#This Row],[DISCOUNT %]])</f>
        <v>292.67</v>
      </c>
      <c r="N187" s="10">
        <f>DAY(InputData[[#This Row],[DATE]])</f>
        <v>4</v>
      </c>
      <c r="O187" s="10" t="str">
        <f>TEXT(InputData[[#This Row],[DATE]],"mmm")</f>
        <v>Sep</v>
      </c>
      <c r="P187" s="10">
        <f>YEAR(InputData[[#This Row],[DATE]])</f>
        <v>2021</v>
      </c>
    </row>
    <row r="188" spans="1:16" x14ac:dyDescent="0.35">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17">
        <f>VLOOKUP(InputData[[#This Row],[PRODUCT ID]],MasterData[],5,0)</f>
        <v>141</v>
      </c>
      <c r="K188" s="17">
        <f>VLOOKUP(InputData[[#This Row],[PRODUCT ID]],MasterData[],6,0)</f>
        <v>149.46</v>
      </c>
      <c r="L188" s="17">
        <f>InputData[[#This Row],[QUANTITY]]*InputData[[#This Row],[BUYING PRIZE]]</f>
        <v>2115</v>
      </c>
      <c r="M188" s="17">
        <f>InputData[[#This Row],[QUANTITY]]*InputData[[#This Row],[SELLING PRICE]]*(1-InputData[[#This Row],[DISCOUNT %]])</f>
        <v>2241.9</v>
      </c>
      <c r="N188" s="10">
        <f>DAY(InputData[[#This Row],[DATE]])</f>
        <v>4</v>
      </c>
      <c r="O188" s="10" t="str">
        <f>TEXT(InputData[[#This Row],[DATE]],"mmm")</f>
        <v>Sep</v>
      </c>
      <c r="P188" s="10">
        <f>YEAR(InputData[[#This Row],[DATE]])</f>
        <v>2021</v>
      </c>
    </row>
    <row r="189" spans="1:16" x14ac:dyDescent="0.35">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17">
        <f>VLOOKUP(InputData[[#This Row],[PRODUCT ID]],MasterData[],5,0)</f>
        <v>89</v>
      </c>
      <c r="K189" s="17">
        <f>VLOOKUP(InputData[[#This Row],[PRODUCT ID]],MasterData[],6,0)</f>
        <v>117.48</v>
      </c>
      <c r="L189" s="17">
        <f>InputData[[#This Row],[QUANTITY]]*InputData[[#This Row],[BUYING PRIZE]]</f>
        <v>89</v>
      </c>
      <c r="M189" s="17">
        <f>InputData[[#This Row],[QUANTITY]]*InputData[[#This Row],[SELLING PRICE]]*(1-InputData[[#This Row],[DISCOUNT %]])</f>
        <v>117.48</v>
      </c>
      <c r="N189" s="10">
        <f>DAY(InputData[[#This Row],[DATE]])</f>
        <v>5</v>
      </c>
      <c r="O189" s="10" t="str">
        <f>TEXT(InputData[[#This Row],[DATE]],"mmm")</f>
        <v>Sep</v>
      </c>
      <c r="P189" s="10">
        <f>YEAR(InputData[[#This Row],[DATE]])</f>
        <v>2021</v>
      </c>
    </row>
    <row r="190" spans="1:16" x14ac:dyDescent="0.35">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17">
        <f>VLOOKUP(InputData[[#This Row],[PRODUCT ID]],MasterData[],5,0)</f>
        <v>150</v>
      </c>
      <c r="K190" s="17">
        <f>VLOOKUP(InputData[[#This Row],[PRODUCT ID]],MasterData[],6,0)</f>
        <v>210</v>
      </c>
      <c r="L190" s="17">
        <f>InputData[[#This Row],[QUANTITY]]*InputData[[#This Row],[BUYING PRIZE]]</f>
        <v>750</v>
      </c>
      <c r="M190" s="17">
        <f>InputData[[#This Row],[QUANTITY]]*InputData[[#This Row],[SELLING PRICE]]*(1-InputData[[#This Row],[DISCOUNT %]])</f>
        <v>1050</v>
      </c>
      <c r="N190" s="10">
        <f>DAY(InputData[[#This Row],[DATE]])</f>
        <v>7</v>
      </c>
      <c r="O190" s="10" t="str">
        <f>TEXT(InputData[[#This Row],[DATE]],"mmm")</f>
        <v>Sep</v>
      </c>
      <c r="P190" s="10">
        <f>YEAR(InputData[[#This Row],[DATE]])</f>
        <v>2021</v>
      </c>
    </row>
    <row r="191" spans="1:16" x14ac:dyDescent="0.35">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17">
        <f>VLOOKUP(InputData[[#This Row],[PRODUCT ID]],MasterData[],5,0)</f>
        <v>76</v>
      </c>
      <c r="K191" s="17">
        <f>VLOOKUP(InputData[[#This Row],[PRODUCT ID]],MasterData[],6,0)</f>
        <v>82.08</v>
      </c>
      <c r="L191" s="17">
        <f>InputData[[#This Row],[QUANTITY]]*InputData[[#This Row],[BUYING PRIZE]]</f>
        <v>304</v>
      </c>
      <c r="M191" s="17">
        <f>InputData[[#This Row],[QUANTITY]]*InputData[[#This Row],[SELLING PRICE]]*(1-InputData[[#This Row],[DISCOUNT %]])</f>
        <v>328.32</v>
      </c>
      <c r="N191" s="10">
        <f>DAY(InputData[[#This Row],[DATE]])</f>
        <v>9</v>
      </c>
      <c r="O191" s="10" t="str">
        <f>TEXT(InputData[[#This Row],[DATE]],"mmm")</f>
        <v>Sep</v>
      </c>
      <c r="P191" s="10">
        <f>YEAR(InputData[[#This Row],[DATE]])</f>
        <v>2021</v>
      </c>
    </row>
    <row r="192" spans="1:16" x14ac:dyDescent="0.35">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17">
        <f>VLOOKUP(InputData[[#This Row],[PRODUCT ID]],MasterData[],5,0)</f>
        <v>148</v>
      </c>
      <c r="K192" s="17">
        <f>VLOOKUP(InputData[[#This Row],[PRODUCT ID]],MasterData[],6,0)</f>
        <v>201.28</v>
      </c>
      <c r="L192" s="17">
        <f>InputData[[#This Row],[QUANTITY]]*InputData[[#This Row],[BUYING PRIZE]]</f>
        <v>888</v>
      </c>
      <c r="M192" s="17">
        <f>InputData[[#This Row],[QUANTITY]]*InputData[[#This Row],[SELLING PRICE]]*(1-InputData[[#This Row],[DISCOUNT %]])</f>
        <v>1207.68</v>
      </c>
      <c r="N192" s="10">
        <f>DAY(InputData[[#This Row],[DATE]])</f>
        <v>10</v>
      </c>
      <c r="O192" s="10" t="str">
        <f>TEXT(InputData[[#This Row],[DATE]],"mmm")</f>
        <v>Sep</v>
      </c>
      <c r="P192" s="10">
        <f>YEAR(InputData[[#This Row],[DATE]])</f>
        <v>2021</v>
      </c>
    </row>
    <row r="193" spans="1:16" x14ac:dyDescent="0.35">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17">
        <f>VLOOKUP(InputData[[#This Row],[PRODUCT ID]],MasterData[],5,0)</f>
        <v>98</v>
      </c>
      <c r="K193" s="17">
        <f>VLOOKUP(InputData[[#This Row],[PRODUCT ID]],MasterData[],6,0)</f>
        <v>103.88</v>
      </c>
      <c r="L193" s="17">
        <f>InputData[[#This Row],[QUANTITY]]*InputData[[#This Row],[BUYING PRIZE]]</f>
        <v>882</v>
      </c>
      <c r="M193" s="17">
        <f>InputData[[#This Row],[QUANTITY]]*InputData[[#This Row],[SELLING PRICE]]*(1-InputData[[#This Row],[DISCOUNT %]])</f>
        <v>934.92</v>
      </c>
      <c r="N193" s="10">
        <f>DAY(InputData[[#This Row],[DATE]])</f>
        <v>10</v>
      </c>
      <c r="O193" s="10" t="str">
        <f>TEXT(InputData[[#This Row],[DATE]],"mmm")</f>
        <v>Sep</v>
      </c>
      <c r="P193" s="10">
        <f>YEAR(InputData[[#This Row],[DATE]])</f>
        <v>2021</v>
      </c>
    </row>
    <row r="194" spans="1:16" x14ac:dyDescent="0.35">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17">
        <f>VLOOKUP(InputData[[#This Row],[PRODUCT ID]],MasterData[],5,0)</f>
        <v>18</v>
      </c>
      <c r="K194" s="17">
        <f>VLOOKUP(InputData[[#This Row],[PRODUCT ID]],MasterData[],6,0)</f>
        <v>24.66</v>
      </c>
      <c r="L194" s="17">
        <f>InputData[[#This Row],[QUANTITY]]*InputData[[#This Row],[BUYING PRIZE]]</f>
        <v>36</v>
      </c>
      <c r="M194" s="17">
        <f>InputData[[#This Row],[QUANTITY]]*InputData[[#This Row],[SELLING PRICE]]*(1-InputData[[#This Row],[DISCOUNT %]])</f>
        <v>49.32</v>
      </c>
      <c r="N194" s="10">
        <f>DAY(InputData[[#This Row],[DATE]])</f>
        <v>10</v>
      </c>
      <c r="O194" s="10" t="str">
        <f>TEXT(InputData[[#This Row],[DATE]],"mmm")</f>
        <v>Sep</v>
      </c>
      <c r="P194" s="10">
        <f>YEAR(InputData[[#This Row],[DATE]])</f>
        <v>2021</v>
      </c>
    </row>
    <row r="195" spans="1:16" x14ac:dyDescent="0.35">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17">
        <f>VLOOKUP(InputData[[#This Row],[PRODUCT ID]],MasterData[],5,0)</f>
        <v>98</v>
      </c>
      <c r="K195" s="17">
        <f>VLOOKUP(InputData[[#This Row],[PRODUCT ID]],MasterData[],6,0)</f>
        <v>103.88</v>
      </c>
      <c r="L195" s="17">
        <f>InputData[[#This Row],[QUANTITY]]*InputData[[#This Row],[BUYING PRIZE]]</f>
        <v>588</v>
      </c>
      <c r="M195" s="17">
        <f>InputData[[#This Row],[QUANTITY]]*InputData[[#This Row],[SELLING PRICE]]*(1-InputData[[#This Row],[DISCOUNT %]])</f>
        <v>623.28</v>
      </c>
      <c r="N195" s="10">
        <f>DAY(InputData[[#This Row],[DATE]])</f>
        <v>11</v>
      </c>
      <c r="O195" s="10" t="str">
        <f>TEXT(InputData[[#This Row],[DATE]],"mmm")</f>
        <v>Sep</v>
      </c>
      <c r="P195" s="10">
        <f>YEAR(InputData[[#This Row],[DATE]])</f>
        <v>2021</v>
      </c>
    </row>
    <row r="196" spans="1:16" x14ac:dyDescent="0.35">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17">
        <f>VLOOKUP(InputData[[#This Row],[PRODUCT ID]],MasterData[],5,0)</f>
        <v>138</v>
      </c>
      <c r="K196" s="17">
        <f>VLOOKUP(InputData[[#This Row],[PRODUCT ID]],MasterData[],6,0)</f>
        <v>173.88</v>
      </c>
      <c r="L196" s="17">
        <f>InputData[[#This Row],[QUANTITY]]*InputData[[#This Row],[BUYING PRIZE]]</f>
        <v>966</v>
      </c>
      <c r="M196" s="17">
        <f>InputData[[#This Row],[QUANTITY]]*InputData[[#This Row],[SELLING PRICE]]*(1-InputData[[#This Row],[DISCOUNT %]])</f>
        <v>1217.1599999999999</v>
      </c>
      <c r="N196" s="10">
        <f>DAY(InputData[[#This Row],[DATE]])</f>
        <v>13</v>
      </c>
      <c r="O196" s="10" t="str">
        <f>TEXT(InputData[[#This Row],[DATE]],"mmm")</f>
        <v>Sep</v>
      </c>
      <c r="P196" s="10">
        <f>YEAR(InputData[[#This Row],[DATE]])</f>
        <v>2021</v>
      </c>
    </row>
    <row r="197" spans="1:16" x14ac:dyDescent="0.35">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17">
        <f>VLOOKUP(InputData[[#This Row],[PRODUCT ID]],MasterData[],5,0)</f>
        <v>120</v>
      </c>
      <c r="K197" s="17">
        <f>VLOOKUP(InputData[[#This Row],[PRODUCT ID]],MasterData[],6,0)</f>
        <v>162</v>
      </c>
      <c r="L197" s="17">
        <f>InputData[[#This Row],[QUANTITY]]*InputData[[#This Row],[BUYING PRIZE]]</f>
        <v>720</v>
      </c>
      <c r="M197" s="17">
        <f>InputData[[#This Row],[QUANTITY]]*InputData[[#This Row],[SELLING PRICE]]*(1-InputData[[#This Row],[DISCOUNT %]])</f>
        <v>972</v>
      </c>
      <c r="N197" s="10">
        <f>DAY(InputData[[#This Row],[DATE]])</f>
        <v>15</v>
      </c>
      <c r="O197" s="10" t="str">
        <f>TEXT(InputData[[#This Row],[DATE]],"mmm")</f>
        <v>Sep</v>
      </c>
      <c r="P197" s="10">
        <f>YEAR(InputData[[#This Row],[DATE]])</f>
        <v>2021</v>
      </c>
    </row>
    <row r="198" spans="1:16" x14ac:dyDescent="0.35">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17">
        <f>VLOOKUP(InputData[[#This Row],[PRODUCT ID]],MasterData[],5,0)</f>
        <v>120</v>
      </c>
      <c r="K198" s="17">
        <f>VLOOKUP(InputData[[#This Row],[PRODUCT ID]],MasterData[],6,0)</f>
        <v>162</v>
      </c>
      <c r="L198" s="17">
        <f>InputData[[#This Row],[QUANTITY]]*InputData[[#This Row],[BUYING PRIZE]]</f>
        <v>1680</v>
      </c>
      <c r="M198" s="17">
        <f>InputData[[#This Row],[QUANTITY]]*InputData[[#This Row],[SELLING PRICE]]*(1-InputData[[#This Row],[DISCOUNT %]])</f>
        <v>2268</v>
      </c>
      <c r="N198" s="10">
        <f>DAY(InputData[[#This Row],[DATE]])</f>
        <v>15</v>
      </c>
      <c r="O198" s="10" t="str">
        <f>TEXT(InputData[[#This Row],[DATE]],"mmm")</f>
        <v>Sep</v>
      </c>
      <c r="P198" s="10">
        <f>YEAR(InputData[[#This Row],[DATE]])</f>
        <v>2021</v>
      </c>
    </row>
    <row r="199" spans="1:16" x14ac:dyDescent="0.35">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17">
        <f>VLOOKUP(InputData[[#This Row],[PRODUCT ID]],MasterData[],5,0)</f>
        <v>61</v>
      </c>
      <c r="K199" s="17">
        <f>VLOOKUP(InputData[[#This Row],[PRODUCT ID]],MasterData[],6,0)</f>
        <v>76.25</v>
      </c>
      <c r="L199" s="17">
        <f>InputData[[#This Row],[QUANTITY]]*InputData[[#This Row],[BUYING PRIZE]]</f>
        <v>427</v>
      </c>
      <c r="M199" s="17">
        <f>InputData[[#This Row],[QUANTITY]]*InputData[[#This Row],[SELLING PRICE]]*(1-InputData[[#This Row],[DISCOUNT %]])</f>
        <v>533.75</v>
      </c>
      <c r="N199" s="10">
        <f>DAY(InputData[[#This Row],[DATE]])</f>
        <v>21</v>
      </c>
      <c r="O199" s="10" t="str">
        <f>TEXT(InputData[[#This Row],[DATE]],"mmm")</f>
        <v>Sep</v>
      </c>
      <c r="P199" s="10">
        <f>YEAR(InputData[[#This Row],[DATE]])</f>
        <v>2021</v>
      </c>
    </row>
    <row r="200" spans="1:16" x14ac:dyDescent="0.35">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17">
        <f>VLOOKUP(InputData[[#This Row],[PRODUCT ID]],MasterData[],5,0)</f>
        <v>90</v>
      </c>
      <c r="K200" s="17">
        <f>VLOOKUP(InputData[[#This Row],[PRODUCT ID]],MasterData[],6,0)</f>
        <v>115.2</v>
      </c>
      <c r="L200" s="17">
        <f>InputData[[#This Row],[QUANTITY]]*InputData[[#This Row],[BUYING PRIZE]]</f>
        <v>180</v>
      </c>
      <c r="M200" s="17">
        <f>InputData[[#This Row],[QUANTITY]]*InputData[[#This Row],[SELLING PRICE]]*(1-InputData[[#This Row],[DISCOUNT %]])</f>
        <v>230.4</v>
      </c>
      <c r="N200" s="10">
        <f>DAY(InputData[[#This Row],[DATE]])</f>
        <v>22</v>
      </c>
      <c r="O200" s="10" t="str">
        <f>TEXT(InputData[[#This Row],[DATE]],"mmm")</f>
        <v>Sep</v>
      </c>
      <c r="P200" s="10">
        <f>YEAR(InputData[[#This Row],[DATE]])</f>
        <v>2021</v>
      </c>
    </row>
    <row r="201" spans="1:16" x14ac:dyDescent="0.35">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17">
        <f>VLOOKUP(InputData[[#This Row],[PRODUCT ID]],MasterData[],5,0)</f>
        <v>105</v>
      </c>
      <c r="K201" s="17">
        <f>VLOOKUP(InputData[[#This Row],[PRODUCT ID]],MasterData[],6,0)</f>
        <v>142.80000000000001</v>
      </c>
      <c r="L201" s="17">
        <f>InputData[[#This Row],[QUANTITY]]*InputData[[#This Row],[BUYING PRIZE]]</f>
        <v>420</v>
      </c>
      <c r="M201" s="17">
        <f>InputData[[#This Row],[QUANTITY]]*InputData[[#This Row],[SELLING PRICE]]*(1-InputData[[#This Row],[DISCOUNT %]])</f>
        <v>571.20000000000005</v>
      </c>
      <c r="N201" s="10">
        <f>DAY(InputData[[#This Row],[DATE]])</f>
        <v>22</v>
      </c>
      <c r="O201" s="10" t="str">
        <f>TEXT(InputData[[#This Row],[DATE]],"mmm")</f>
        <v>Sep</v>
      </c>
      <c r="P201" s="10">
        <f>YEAR(InputData[[#This Row],[DATE]])</f>
        <v>2021</v>
      </c>
    </row>
    <row r="202" spans="1:16" x14ac:dyDescent="0.35">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17">
        <f>VLOOKUP(InputData[[#This Row],[PRODUCT ID]],MasterData[],5,0)</f>
        <v>37</v>
      </c>
      <c r="K202" s="17">
        <f>VLOOKUP(InputData[[#This Row],[PRODUCT ID]],MasterData[],6,0)</f>
        <v>49.21</v>
      </c>
      <c r="L202" s="17">
        <f>InputData[[#This Row],[QUANTITY]]*InputData[[#This Row],[BUYING PRIZE]]</f>
        <v>444</v>
      </c>
      <c r="M202" s="17">
        <f>InputData[[#This Row],[QUANTITY]]*InputData[[#This Row],[SELLING PRICE]]*(1-InputData[[#This Row],[DISCOUNT %]])</f>
        <v>590.52</v>
      </c>
      <c r="N202" s="10">
        <f>DAY(InputData[[#This Row],[DATE]])</f>
        <v>23</v>
      </c>
      <c r="O202" s="10" t="str">
        <f>TEXT(InputData[[#This Row],[DATE]],"mmm")</f>
        <v>Sep</v>
      </c>
      <c r="P202" s="10">
        <f>YEAR(InputData[[#This Row],[DATE]])</f>
        <v>2021</v>
      </c>
    </row>
    <row r="203" spans="1:16" x14ac:dyDescent="0.35">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17">
        <f>VLOOKUP(InputData[[#This Row],[PRODUCT ID]],MasterData[],5,0)</f>
        <v>126</v>
      </c>
      <c r="K203" s="17">
        <f>VLOOKUP(InputData[[#This Row],[PRODUCT ID]],MasterData[],6,0)</f>
        <v>162.54</v>
      </c>
      <c r="L203" s="17">
        <f>InputData[[#This Row],[QUANTITY]]*InputData[[#This Row],[BUYING PRIZE]]</f>
        <v>882</v>
      </c>
      <c r="M203" s="17">
        <f>InputData[[#This Row],[QUANTITY]]*InputData[[#This Row],[SELLING PRICE]]*(1-InputData[[#This Row],[DISCOUNT %]])</f>
        <v>1137.78</v>
      </c>
      <c r="N203" s="10">
        <f>DAY(InputData[[#This Row],[DATE]])</f>
        <v>23</v>
      </c>
      <c r="O203" s="10" t="str">
        <f>TEXT(InputData[[#This Row],[DATE]],"mmm")</f>
        <v>Sep</v>
      </c>
      <c r="P203" s="10">
        <f>YEAR(InputData[[#This Row],[DATE]])</f>
        <v>2021</v>
      </c>
    </row>
    <row r="204" spans="1:16" x14ac:dyDescent="0.35">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17">
        <f>VLOOKUP(InputData[[#This Row],[PRODUCT ID]],MasterData[],5,0)</f>
        <v>55</v>
      </c>
      <c r="K204" s="17">
        <f>VLOOKUP(InputData[[#This Row],[PRODUCT ID]],MasterData[],6,0)</f>
        <v>58.3</v>
      </c>
      <c r="L204" s="17">
        <f>InputData[[#This Row],[QUANTITY]]*InputData[[#This Row],[BUYING PRIZE]]</f>
        <v>55</v>
      </c>
      <c r="M204" s="17">
        <f>InputData[[#This Row],[QUANTITY]]*InputData[[#This Row],[SELLING PRICE]]*(1-InputData[[#This Row],[DISCOUNT %]])</f>
        <v>58.3</v>
      </c>
      <c r="N204" s="10">
        <f>DAY(InputData[[#This Row],[DATE]])</f>
        <v>27</v>
      </c>
      <c r="O204" s="10" t="str">
        <f>TEXT(InputData[[#This Row],[DATE]],"mmm")</f>
        <v>Sep</v>
      </c>
      <c r="P204" s="10">
        <f>YEAR(InputData[[#This Row],[DATE]])</f>
        <v>2021</v>
      </c>
    </row>
    <row r="205" spans="1:16" x14ac:dyDescent="0.35">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17">
        <f>VLOOKUP(InputData[[#This Row],[PRODUCT ID]],MasterData[],5,0)</f>
        <v>112</v>
      </c>
      <c r="K205" s="17">
        <f>VLOOKUP(InputData[[#This Row],[PRODUCT ID]],MasterData[],6,0)</f>
        <v>146.72</v>
      </c>
      <c r="L205" s="17">
        <f>InputData[[#This Row],[QUANTITY]]*InputData[[#This Row],[BUYING PRIZE]]</f>
        <v>1008</v>
      </c>
      <c r="M205" s="17">
        <f>InputData[[#This Row],[QUANTITY]]*InputData[[#This Row],[SELLING PRICE]]*(1-InputData[[#This Row],[DISCOUNT %]])</f>
        <v>1320.48</v>
      </c>
      <c r="N205" s="10">
        <f>DAY(InputData[[#This Row],[DATE]])</f>
        <v>30</v>
      </c>
      <c r="O205" s="10" t="str">
        <f>TEXT(InputData[[#This Row],[DATE]],"mmm")</f>
        <v>Sep</v>
      </c>
      <c r="P205" s="10">
        <f>YEAR(InputData[[#This Row],[DATE]])</f>
        <v>2021</v>
      </c>
    </row>
    <row r="206" spans="1:16" x14ac:dyDescent="0.35">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17">
        <f>VLOOKUP(InputData[[#This Row],[PRODUCT ID]],MasterData[],5,0)</f>
        <v>75</v>
      </c>
      <c r="K206" s="17">
        <f>VLOOKUP(InputData[[#This Row],[PRODUCT ID]],MasterData[],6,0)</f>
        <v>85.5</v>
      </c>
      <c r="L206" s="17">
        <f>InputData[[#This Row],[QUANTITY]]*InputData[[#This Row],[BUYING PRIZE]]</f>
        <v>375</v>
      </c>
      <c r="M206" s="17">
        <f>InputData[[#This Row],[QUANTITY]]*InputData[[#This Row],[SELLING PRICE]]*(1-InputData[[#This Row],[DISCOUNT %]])</f>
        <v>427.5</v>
      </c>
      <c r="N206" s="10">
        <f>DAY(InputData[[#This Row],[DATE]])</f>
        <v>30</v>
      </c>
      <c r="O206" s="10" t="str">
        <f>TEXT(InputData[[#This Row],[DATE]],"mmm")</f>
        <v>Sep</v>
      </c>
      <c r="P206" s="10">
        <f>YEAR(InputData[[#This Row],[DATE]])</f>
        <v>2021</v>
      </c>
    </row>
    <row r="207" spans="1:16" x14ac:dyDescent="0.35">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17">
        <f>VLOOKUP(InputData[[#This Row],[PRODUCT ID]],MasterData[],5,0)</f>
        <v>148</v>
      </c>
      <c r="K207" s="17">
        <f>VLOOKUP(InputData[[#This Row],[PRODUCT ID]],MasterData[],6,0)</f>
        <v>201.28</v>
      </c>
      <c r="L207" s="17">
        <f>InputData[[#This Row],[QUANTITY]]*InputData[[#This Row],[BUYING PRIZE]]</f>
        <v>2072</v>
      </c>
      <c r="M207" s="17">
        <f>InputData[[#This Row],[QUANTITY]]*InputData[[#This Row],[SELLING PRICE]]*(1-InputData[[#This Row],[DISCOUNT %]])</f>
        <v>2817.92</v>
      </c>
      <c r="N207" s="10">
        <f>DAY(InputData[[#This Row],[DATE]])</f>
        <v>1</v>
      </c>
      <c r="O207" s="10" t="str">
        <f>TEXT(InputData[[#This Row],[DATE]],"mmm")</f>
        <v>Oct</v>
      </c>
      <c r="P207" s="10">
        <f>YEAR(InputData[[#This Row],[DATE]])</f>
        <v>2021</v>
      </c>
    </row>
    <row r="208" spans="1:16" x14ac:dyDescent="0.35">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17">
        <f>VLOOKUP(InputData[[#This Row],[PRODUCT ID]],MasterData[],5,0)</f>
        <v>112</v>
      </c>
      <c r="K208" s="17">
        <f>VLOOKUP(InputData[[#This Row],[PRODUCT ID]],MasterData[],6,0)</f>
        <v>146.72</v>
      </c>
      <c r="L208" s="17">
        <f>InputData[[#This Row],[QUANTITY]]*InputData[[#This Row],[BUYING PRIZE]]</f>
        <v>1680</v>
      </c>
      <c r="M208" s="17">
        <f>InputData[[#This Row],[QUANTITY]]*InputData[[#This Row],[SELLING PRICE]]*(1-InputData[[#This Row],[DISCOUNT %]])</f>
        <v>2200.8000000000002</v>
      </c>
      <c r="N208" s="10">
        <f>DAY(InputData[[#This Row],[DATE]])</f>
        <v>2</v>
      </c>
      <c r="O208" s="10" t="str">
        <f>TEXT(InputData[[#This Row],[DATE]],"mmm")</f>
        <v>Oct</v>
      </c>
      <c r="P208" s="10">
        <f>YEAR(InputData[[#This Row],[DATE]])</f>
        <v>2021</v>
      </c>
    </row>
    <row r="209" spans="1:16" x14ac:dyDescent="0.35">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17">
        <f>VLOOKUP(InputData[[#This Row],[PRODUCT ID]],MasterData[],5,0)</f>
        <v>150</v>
      </c>
      <c r="K209" s="17">
        <f>VLOOKUP(InputData[[#This Row],[PRODUCT ID]],MasterData[],6,0)</f>
        <v>210</v>
      </c>
      <c r="L209" s="17">
        <f>InputData[[#This Row],[QUANTITY]]*InputData[[#This Row],[BUYING PRIZE]]</f>
        <v>1350</v>
      </c>
      <c r="M209" s="17">
        <f>InputData[[#This Row],[QUANTITY]]*InputData[[#This Row],[SELLING PRICE]]*(1-InputData[[#This Row],[DISCOUNT %]])</f>
        <v>1890</v>
      </c>
      <c r="N209" s="10">
        <f>DAY(InputData[[#This Row],[DATE]])</f>
        <v>3</v>
      </c>
      <c r="O209" s="10" t="str">
        <f>TEXT(InputData[[#This Row],[DATE]],"mmm")</f>
        <v>Oct</v>
      </c>
      <c r="P209" s="10">
        <f>YEAR(InputData[[#This Row],[DATE]])</f>
        <v>2021</v>
      </c>
    </row>
    <row r="210" spans="1:16" x14ac:dyDescent="0.35">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17">
        <f>VLOOKUP(InputData[[#This Row],[PRODUCT ID]],MasterData[],5,0)</f>
        <v>5</v>
      </c>
      <c r="K210" s="17">
        <f>VLOOKUP(InputData[[#This Row],[PRODUCT ID]],MasterData[],6,0)</f>
        <v>6.7</v>
      </c>
      <c r="L210" s="17">
        <f>InputData[[#This Row],[QUANTITY]]*InputData[[#This Row],[BUYING PRIZE]]</f>
        <v>5</v>
      </c>
      <c r="M210" s="17">
        <f>InputData[[#This Row],[QUANTITY]]*InputData[[#This Row],[SELLING PRICE]]*(1-InputData[[#This Row],[DISCOUNT %]])</f>
        <v>6.7</v>
      </c>
      <c r="N210" s="10">
        <f>DAY(InputData[[#This Row],[DATE]])</f>
        <v>6</v>
      </c>
      <c r="O210" s="10" t="str">
        <f>TEXT(InputData[[#This Row],[DATE]],"mmm")</f>
        <v>Oct</v>
      </c>
      <c r="P210" s="10">
        <f>YEAR(InputData[[#This Row],[DATE]])</f>
        <v>2021</v>
      </c>
    </row>
    <row r="211" spans="1:16" x14ac:dyDescent="0.35">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17">
        <f>VLOOKUP(InputData[[#This Row],[PRODUCT ID]],MasterData[],5,0)</f>
        <v>90</v>
      </c>
      <c r="K211" s="17">
        <f>VLOOKUP(InputData[[#This Row],[PRODUCT ID]],MasterData[],6,0)</f>
        <v>96.3</v>
      </c>
      <c r="L211" s="17">
        <f>InputData[[#This Row],[QUANTITY]]*InputData[[#This Row],[BUYING PRIZE]]</f>
        <v>1080</v>
      </c>
      <c r="M211" s="17">
        <f>InputData[[#This Row],[QUANTITY]]*InputData[[#This Row],[SELLING PRICE]]*(1-InputData[[#This Row],[DISCOUNT %]])</f>
        <v>1155.5999999999999</v>
      </c>
      <c r="N211" s="10">
        <f>DAY(InputData[[#This Row],[DATE]])</f>
        <v>6</v>
      </c>
      <c r="O211" s="10" t="str">
        <f>TEXT(InputData[[#This Row],[DATE]],"mmm")</f>
        <v>Oct</v>
      </c>
      <c r="P211" s="10">
        <f>YEAR(InputData[[#This Row],[DATE]])</f>
        <v>2021</v>
      </c>
    </row>
    <row r="212" spans="1:16" x14ac:dyDescent="0.35">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17">
        <f>VLOOKUP(InputData[[#This Row],[PRODUCT ID]],MasterData[],5,0)</f>
        <v>18</v>
      </c>
      <c r="K212" s="17">
        <f>VLOOKUP(InputData[[#This Row],[PRODUCT ID]],MasterData[],6,0)</f>
        <v>24.66</v>
      </c>
      <c r="L212" s="17">
        <f>InputData[[#This Row],[QUANTITY]]*InputData[[#This Row],[BUYING PRIZE]]</f>
        <v>108</v>
      </c>
      <c r="M212" s="17">
        <f>InputData[[#This Row],[QUANTITY]]*InputData[[#This Row],[SELLING PRICE]]*(1-InputData[[#This Row],[DISCOUNT %]])</f>
        <v>147.96</v>
      </c>
      <c r="N212" s="10">
        <f>DAY(InputData[[#This Row],[DATE]])</f>
        <v>7</v>
      </c>
      <c r="O212" s="10" t="str">
        <f>TEXT(InputData[[#This Row],[DATE]],"mmm")</f>
        <v>Oct</v>
      </c>
      <c r="P212" s="10">
        <f>YEAR(InputData[[#This Row],[DATE]])</f>
        <v>2021</v>
      </c>
    </row>
    <row r="213" spans="1:16" x14ac:dyDescent="0.35">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17">
        <f>VLOOKUP(InputData[[#This Row],[PRODUCT ID]],MasterData[],5,0)</f>
        <v>72</v>
      </c>
      <c r="K213" s="17">
        <f>VLOOKUP(InputData[[#This Row],[PRODUCT ID]],MasterData[],6,0)</f>
        <v>79.92</v>
      </c>
      <c r="L213" s="17">
        <f>InputData[[#This Row],[QUANTITY]]*InputData[[#This Row],[BUYING PRIZE]]</f>
        <v>360</v>
      </c>
      <c r="M213" s="17">
        <f>InputData[[#This Row],[QUANTITY]]*InputData[[#This Row],[SELLING PRICE]]*(1-InputData[[#This Row],[DISCOUNT %]])</f>
        <v>399.6</v>
      </c>
      <c r="N213" s="10">
        <f>DAY(InputData[[#This Row],[DATE]])</f>
        <v>9</v>
      </c>
      <c r="O213" s="10" t="str">
        <f>TEXT(InputData[[#This Row],[DATE]],"mmm")</f>
        <v>Oct</v>
      </c>
      <c r="P213" s="10">
        <f>YEAR(InputData[[#This Row],[DATE]])</f>
        <v>2021</v>
      </c>
    </row>
    <row r="214" spans="1:16" x14ac:dyDescent="0.35">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17">
        <f>VLOOKUP(InputData[[#This Row],[PRODUCT ID]],MasterData[],5,0)</f>
        <v>89</v>
      </c>
      <c r="K214" s="17">
        <f>VLOOKUP(InputData[[#This Row],[PRODUCT ID]],MasterData[],6,0)</f>
        <v>117.48</v>
      </c>
      <c r="L214" s="17">
        <f>InputData[[#This Row],[QUANTITY]]*InputData[[#This Row],[BUYING PRIZE]]</f>
        <v>979</v>
      </c>
      <c r="M214" s="17">
        <f>InputData[[#This Row],[QUANTITY]]*InputData[[#This Row],[SELLING PRICE]]*(1-InputData[[#This Row],[DISCOUNT %]])</f>
        <v>1292.28</v>
      </c>
      <c r="N214" s="10">
        <f>DAY(InputData[[#This Row],[DATE]])</f>
        <v>9</v>
      </c>
      <c r="O214" s="10" t="str">
        <f>TEXT(InputData[[#This Row],[DATE]],"mmm")</f>
        <v>Oct</v>
      </c>
      <c r="P214" s="10">
        <f>YEAR(InputData[[#This Row],[DATE]])</f>
        <v>2021</v>
      </c>
    </row>
    <row r="215" spans="1:16" x14ac:dyDescent="0.35">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17">
        <f>VLOOKUP(InputData[[#This Row],[PRODUCT ID]],MasterData[],5,0)</f>
        <v>5</v>
      </c>
      <c r="K215" s="17">
        <f>VLOOKUP(InputData[[#This Row],[PRODUCT ID]],MasterData[],6,0)</f>
        <v>6.7</v>
      </c>
      <c r="L215" s="17">
        <f>InputData[[#This Row],[QUANTITY]]*InputData[[#This Row],[BUYING PRIZE]]</f>
        <v>70</v>
      </c>
      <c r="M215" s="17">
        <f>InputData[[#This Row],[QUANTITY]]*InputData[[#This Row],[SELLING PRICE]]*(1-InputData[[#This Row],[DISCOUNT %]])</f>
        <v>93.8</v>
      </c>
      <c r="N215" s="10">
        <f>DAY(InputData[[#This Row],[DATE]])</f>
        <v>10</v>
      </c>
      <c r="O215" s="10" t="str">
        <f>TEXT(InputData[[#This Row],[DATE]],"mmm")</f>
        <v>Oct</v>
      </c>
      <c r="P215" s="10">
        <f>YEAR(InputData[[#This Row],[DATE]])</f>
        <v>2021</v>
      </c>
    </row>
    <row r="216" spans="1:16" x14ac:dyDescent="0.35">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17">
        <f>VLOOKUP(InputData[[#This Row],[PRODUCT ID]],MasterData[],5,0)</f>
        <v>44</v>
      </c>
      <c r="K216" s="17">
        <f>VLOOKUP(InputData[[#This Row],[PRODUCT ID]],MasterData[],6,0)</f>
        <v>48.4</v>
      </c>
      <c r="L216" s="17">
        <f>InputData[[#This Row],[QUANTITY]]*InputData[[#This Row],[BUYING PRIZE]]</f>
        <v>660</v>
      </c>
      <c r="M216" s="17">
        <f>InputData[[#This Row],[QUANTITY]]*InputData[[#This Row],[SELLING PRICE]]*(1-InputData[[#This Row],[DISCOUNT %]])</f>
        <v>726</v>
      </c>
      <c r="N216" s="10">
        <f>DAY(InputData[[#This Row],[DATE]])</f>
        <v>11</v>
      </c>
      <c r="O216" s="10" t="str">
        <f>TEXT(InputData[[#This Row],[DATE]],"mmm")</f>
        <v>Oct</v>
      </c>
      <c r="P216" s="10">
        <f>YEAR(InputData[[#This Row],[DATE]])</f>
        <v>2021</v>
      </c>
    </row>
    <row r="217" spans="1:16" x14ac:dyDescent="0.35">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17">
        <f>VLOOKUP(InputData[[#This Row],[PRODUCT ID]],MasterData[],5,0)</f>
        <v>48</v>
      </c>
      <c r="K217" s="17">
        <f>VLOOKUP(InputData[[#This Row],[PRODUCT ID]],MasterData[],6,0)</f>
        <v>57.120000000000005</v>
      </c>
      <c r="L217" s="17">
        <f>InputData[[#This Row],[QUANTITY]]*InputData[[#This Row],[BUYING PRIZE]]</f>
        <v>384</v>
      </c>
      <c r="M217" s="17">
        <f>InputData[[#This Row],[QUANTITY]]*InputData[[#This Row],[SELLING PRICE]]*(1-InputData[[#This Row],[DISCOUNT %]])</f>
        <v>456.96000000000004</v>
      </c>
      <c r="N217" s="10">
        <f>DAY(InputData[[#This Row],[DATE]])</f>
        <v>12</v>
      </c>
      <c r="O217" s="10" t="str">
        <f>TEXT(InputData[[#This Row],[DATE]],"mmm")</f>
        <v>Oct</v>
      </c>
      <c r="P217" s="10">
        <f>YEAR(InputData[[#This Row],[DATE]])</f>
        <v>2021</v>
      </c>
    </row>
    <row r="218" spans="1:16" x14ac:dyDescent="0.35">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17">
        <f>VLOOKUP(InputData[[#This Row],[PRODUCT ID]],MasterData[],5,0)</f>
        <v>98</v>
      </c>
      <c r="K218" s="17">
        <f>VLOOKUP(InputData[[#This Row],[PRODUCT ID]],MasterData[],6,0)</f>
        <v>103.88</v>
      </c>
      <c r="L218" s="17">
        <f>InputData[[#This Row],[QUANTITY]]*InputData[[#This Row],[BUYING PRIZE]]</f>
        <v>1274</v>
      </c>
      <c r="M218" s="17">
        <f>InputData[[#This Row],[QUANTITY]]*InputData[[#This Row],[SELLING PRICE]]*(1-InputData[[#This Row],[DISCOUNT %]])</f>
        <v>1350.44</v>
      </c>
      <c r="N218" s="10">
        <f>DAY(InputData[[#This Row],[DATE]])</f>
        <v>17</v>
      </c>
      <c r="O218" s="10" t="str">
        <f>TEXT(InputData[[#This Row],[DATE]],"mmm")</f>
        <v>Oct</v>
      </c>
      <c r="P218" s="10">
        <f>YEAR(InputData[[#This Row],[DATE]])</f>
        <v>2021</v>
      </c>
    </row>
    <row r="219" spans="1:16" x14ac:dyDescent="0.35">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17">
        <f>VLOOKUP(InputData[[#This Row],[PRODUCT ID]],MasterData[],5,0)</f>
        <v>7</v>
      </c>
      <c r="K219" s="17">
        <f>VLOOKUP(InputData[[#This Row],[PRODUCT ID]],MasterData[],6,0)</f>
        <v>8.33</v>
      </c>
      <c r="L219" s="17">
        <f>InputData[[#This Row],[QUANTITY]]*InputData[[#This Row],[BUYING PRIZE]]</f>
        <v>42</v>
      </c>
      <c r="M219" s="17">
        <f>InputData[[#This Row],[QUANTITY]]*InputData[[#This Row],[SELLING PRICE]]*(1-InputData[[#This Row],[DISCOUNT %]])</f>
        <v>49.980000000000004</v>
      </c>
      <c r="N219" s="10">
        <f>DAY(InputData[[#This Row],[DATE]])</f>
        <v>18</v>
      </c>
      <c r="O219" s="10" t="str">
        <f>TEXT(InputData[[#This Row],[DATE]],"mmm")</f>
        <v>Oct</v>
      </c>
      <c r="P219" s="10">
        <f>YEAR(InputData[[#This Row],[DATE]])</f>
        <v>2021</v>
      </c>
    </row>
    <row r="220" spans="1:16" x14ac:dyDescent="0.35">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17">
        <f>VLOOKUP(InputData[[#This Row],[PRODUCT ID]],MasterData[],5,0)</f>
        <v>126</v>
      </c>
      <c r="K220" s="17">
        <f>VLOOKUP(InputData[[#This Row],[PRODUCT ID]],MasterData[],6,0)</f>
        <v>162.54</v>
      </c>
      <c r="L220" s="17">
        <f>InputData[[#This Row],[QUANTITY]]*InputData[[#This Row],[BUYING PRIZE]]</f>
        <v>1638</v>
      </c>
      <c r="M220" s="17">
        <f>InputData[[#This Row],[QUANTITY]]*InputData[[#This Row],[SELLING PRICE]]*(1-InputData[[#This Row],[DISCOUNT %]])</f>
        <v>2113.02</v>
      </c>
      <c r="N220" s="10">
        <f>DAY(InputData[[#This Row],[DATE]])</f>
        <v>18</v>
      </c>
      <c r="O220" s="10" t="str">
        <f>TEXT(InputData[[#This Row],[DATE]],"mmm")</f>
        <v>Oct</v>
      </c>
      <c r="P220" s="10">
        <f>YEAR(InputData[[#This Row],[DATE]])</f>
        <v>2021</v>
      </c>
    </row>
    <row r="221" spans="1:16" x14ac:dyDescent="0.35">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17">
        <f>VLOOKUP(InputData[[#This Row],[PRODUCT ID]],MasterData[],5,0)</f>
        <v>44</v>
      </c>
      <c r="K221" s="17">
        <f>VLOOKUP(InputData[[#This Row],[PRODUCT ID]],MasterData[],6,0)</f>
        <v>48.4</v>
      </c>
      <c r="L221" s="17">
        <f>InputData[[#This Row],[QUANTITY]]*InputData[[#This Row],[BUYING PRIZE]]</f>
        <v>308</v>
      </c>
      <c r="M221" s="17">
        <f>InputData[[#This Row],[QUANTITY]]*InputData[[#This Row],[SELLING PRICE]]*(1-InputData[[#This Row],[DISCOUNT %]])</f>
        <v>338.8</v>
      </c>
      <c r="N221" s="10">
        <f>DAY(InputData[[#This Row],[DATE]])</f>
        <v>22</v>
      </c>
      <c r="O221" s="10" t="str">
        <f>TEXT(InputData[[#This Row],[DATE]],"mmm")</f>
        <v>Oct</v>
      </c>
      <c r="P221" s="10">
        <f>YEAR(InputData[[#This Row],[DATE]])</f>
        <v>2021</v>
      </c>
    </row>
    <row r="222" spans="1:16" x14ac:dyDescent="0.35">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17">
        <f>VLOOKUP(InputData[[#This Row],[PRODUCT ID]],MasterData[],5,0)</f>
        <v>144</v>
      </c>
      <c r="K222" s="17">
        <f>VLOOKUP(InputData[[#This Row],[PRODUCT ID]],MasterData[],6,0)</f>
        <v>156.96</v>
      </c>
      <c r="L222" s="17">
        <f>InputData[[#This Row],[QUANTITY]]*InputData[[#This Row],[BUYING PRIZE]]</f>
        <v>1872</v>
      </c>
      <c r="M222" s="17">
        <f>InputData[[#This Row],[QUANTITY]]*InputData[[#This Row],[SELLING PRICE]]*(1-InputData[[#This Row],[DISCOUNT %]])</f>
        <v>2040.48</v>
      </c>
      <c r="N222" s="10">
        <f>DAY(InputData[[#This Row],[DATE]])</f>
        <v>22</v>
      </c>
      <c r="O222" s="10" t="str">
        <f>TEXT(InputData[[#This Row],[DATE]],"mmm")</f>
        <v>Oct</v>
      </c>
      <c r="P222" s="10">
        <f>YEAR(InputData[[#This Row],[DATE]])</f>
        <v>2021</v>
      </c>
    </row>
    <row r="223" spans="1:16" x14ac:dyDescent="0.35">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17">
        <f>VLOOKUP(InputData[[#This Row],[PRODUCT ID]],MasterData[],5,0)</f>
        <v>6</v>
      </c>
      <c r="K223" s="17">
        <f>VLOOKUP(InputData[[#This Row],[PRODUCT ID]],MasterData[],6,0)</f>
        <v>7.8599999999999994</v>
      </c>
      <c r="L223" s="17">
        <f>InputData[[#This Row],[QUANTITY]]*InputData[[#This Row],[BUYING PRIZE]]</f>
        <v>6</v>
      </c>
      <c r="M223" s="17">
        <f>InputData[[#This Row],[QUANTITY]]*InputData[[#This Row],[SELLING PRICE]]*(1-InputData[[#This Row],[DISCOUNT %]])</f>
        <v>7.8599999999999994</v>
      </c>
      <c r="N223" s="10">
        <f>DAY(InputData[[#This Row],[DATE]])</f>
        <v>22</v>
      </c>
      <c r="O223" s="10" t="str">
        <f>TEXT(InputData[[#This Row],[DATE]],"mmm")</f>
        <v>Oct</v>
      </c>
      <c r="P223" s="10">
        <f>YEAR(InputData[[#This Row],[DATE]])</f>
        <v>2021</v>
      </c>
    </row>
    <row r="224" spans="1:16" x14ac:dyDescent="0.35">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17">
        <f>VLOOKUP(InputData[[#This Row],[PRODUCT ID]],MasterData[],5,0)</f>
        <v>44</v>
      </c>
      <c r="K224" s="17">
        <f>VLOOKUP(InputData[[#This Row],[PRODUCT ID]],MasterData[],6,0)</f>
        <v>48.4</v>
      </c>
      <c r="L224" s="17">
        <f>InputData[[#This Row],[QUANTITY]]*InputData[[#This Row],[BUYING PRIZE]]</f>
        <v>132</v>
      </c>
      <c r="M224" s="17">
        <f>InputData[[#This Row],[QUANTITY]]*InputData[[#This Row],[SELLING PRICE]]*(1-InputData[[#This Row],[DISCOUNT %]])</f>
        <v>145.19999999999999</v>
      </c>
      <c r="N224" s="10">
        <f>DAY(InputData[[#This Row],[DATE]])</f>
        <v>24</v>
      </c>
      <c r="O224" s="10" t="str">
        <f>TEXT(InputData[[#This Row],[DATE]],"mmm")</f>
        <v>Oct</v>
      </c>
      <c r="P224" s="10">
        <f>YEAR(InputData[[#This Row],[DATE]])</f>
        <v>2021</v>
      </c>
    </row>
    <row r="225" spans="1:16" x14ac:dyDescent="0.35">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17">
        <f>VLOOKUP(InputData[[#This Row],[PRODUCT ID]],MasterData[],5,0)</f>
        <v>76</v>
      </c>
      <c r="K225" s="17">
        <f>VLOOKUP(InputData[[#This Row],[PRODUCT ID]],MasterData[],6,0)</f>
        <v>82.08</v>
      </c>
      <c r="L225" s="17">
        <f>InputData[[#This Row],[QUANTITY]]*InputData[[#This Row],[BUYING PRIZE]]</f>
        <v>684</v>
      </c>
      <c r="M225" s="17">
        <f>InputData[[#This Row],[QUANTITY]]*InputData[[#This Row],[SELLING PRICE]]*(1-InputData[[#This Row],[DISCOUNT %]])</f>
        <v>738.72</v>
      </c>
      <c r="N225" s="10">
        <f>DAY(InputData[[#This Row],[DATE]])</f>
        <v>25</v>
      </c>
      <c r="O225" s="10" t="str">
        <f>TEXT(InputData[[#This Row],[DATE]],"mmm")</f>
        <v>Oct</v>
      </c>
      <c r="P225" s="10">
        <f>YEAR(InputData[[#This Row],[DATE]])</f>
        <v>2021</v>
      </c>
    </row>
    <row r="226" spans="1:16" x14ac:dyDescent="0.35">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17">
        <f>VLOOKUP(InputData[[#This Row],[PRODUCT ID]],MasterData[],5,0)</f>
        <v>44</v>
      </c>
      <c r="K226" s="17">
        <f>VLOOKUP(InputData[[#This Row],[PRODUCT ID]],MasterData[],6,0)</f>
        <v>48.84</v>
      </c>
      <c r="L226" s="17">
        <f>InputData[[#This Row],[QUANTITY]]*InputData[[#This Row],[BUYING PRIZE]]</f>
        <v>264</v>
      </c>
      <c r="M226" s="17">
        <f>InputData[[#This Row],[QUANTITY]]*InputData[[#This Row],[SELLING PRICE]]*(1-InputData[[#This Row],[DISCOUNT %]])</f>
        <v>293.04000000000002</v>
      </c>
      <c r="N226" s="10">
        <f>DAY(InputData[[#This Row],[DATE]])</f>
        <v>26</v>
      </c>
      <c r="O226" s="10" t="str">
        <f>TEXT(InputData[[#This Row],[DATE]],"mmm")</f>
        <v>Oct</v>
      </c>
      <c r="P226" s="10">
        <f>YEAR(InputData[[#This Row],[DATE]])</f>
        <v>2021</v>
      </c>
    </row>
    <row r="227" spans="1:16" x14ac:dyDescent="0.35">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17">
        <f>VLOOKUP(InputData[[#This Row],[PRODUCT ID]],MasterData[],5,0)</f>
        <v>83</v>
      </c>
      <c r="K227" s="17">
        <f>VLOOKUP(InputData[[#This Row],[PRODUCT ID]],MasterData[],6,0)</f>
        <v>94.62</v>
      </c>
      <c r="L227" s="17">
        <f>InputData[[#This Row],[QUANTITY]]*InputData[[#This Row],[BUYING PRIZE]]</f>
        <v>83</v>
      </c>
      <c r="M227" s="17">
        <f>InputData[[#This Row],[QUANTITY]]*InputData[[#This Row],[SELLING PRICE]]*(1-InputData[[#This Row],[DISCOUNT %]])</f>
        <v>94.62</v>
      </c>
      <c r="N227" s="10">
        <f>DAY(InputData[[#This Row],[DATE]])</f>
        <v>28</v>
      </c>
      <c r="O227" s="10" t="str">
        <f>TEXT(InputData[[#This Row],[DATE]],"mmm")</f>
        <v>Oct</v>
      </c>
      <c r="P227" s="10">
        <f>YEAR(InputData[[#This Row],[DATE]])</f>
        <v>2021</v>
      </c>
    </row>
    <row r="228" spans="1:16" x14ac:dyDescent="0.35">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17">
        <f>VLOOKUP(InputData[[#This Row],[PRODUCT ID]],MasterData[],5,0)</f>
        <v>72</v>
      </c>
      <c r="K228" s="17">
        <f>VLOOKUP(InputData[[#This Row],[PRODUCT ID]],MasterData[],6,0)</f>
        <v>79.92</v>
      </c>
      <c r="L228" s="17">
        <f>InputData[[#This Row],[QUANTITY]]*InputData[[#This Row],[BUYING PRIZE]]</f>
        <v>1008</v>
      </c>
      <c r="M228" s="17">
        <f>InputData[[#This Row],[QUANTITY]]*InputData[[#This Row],[SELLING PRICE]]*(1-InputData[[#This Row],[DISCOUNT %]])</f>
        <v>1118.8800000000001</v>
      </c>
      <c r="N228" s="10">
        <f>DAY(InputData[[#This Row],[DATE]])</f>
        <v>29</v>
      </c>
      <c r="O228" s="10" t="str">
        <f>TEXT(InputData[[#This Row],[DATE]],"mmm")</f>
        <v>Oct</v>
      </c>
      <c r="P228" s="10">
        <f>YEAR(InputData[[#This Row],[DATE]])</f>
        <v>2021</v>
      </c>
    </row>
    <row r="229" spans="1:16" x14ac:dyDescent="0.35">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17">
        <f>VLOOKUP(InputData[[#This Row],[PRODUCT ID]],MasterData[],5,0)</f>
        <v>126</v>
      </c>
      <c r="K229" s="17">
        <f>VLOOKUP(InputData[[#This Row],[PRODUCT ID]],MasterData[],6,0)</f>
        <v>162.54</v>
      </c>
      <c r="L229" s="17">
        <f>InputData[[#This Row],[QUANTITY]]*InputData[[#This Row],[BUYING PRIZE]]</f>
        <v>756</v>
      </c>
      <c r="M229" s="17">
        <f>InputData[[#This Row],[QUANTITY]]*InputData[[#This Row],[SELLING PRICE]]*(1-InputData[[#This Row],[DISCOUNT %]])</f>
        <v>975.24</v>
      </c>
      <c r="N229" s="10">
        <f>DAY(InputData[[#This Row],[DATE]])</f>
        <v>31</v>
      </c>
      <c r="O229" s="10" t="str">
        <f>TEXT(InputData[[#This Row],[DATE]],"mmm")</f>
        <v>Oct</v>
      </c>
      <c r="P229" s="10">
        <f>YEAR(InputData[[#This Row],[DATE]])</f>
        <v>2021</v>
      </c>
    </row>
    <row r="230" spans="1:16" x14ac:dyDescent="0.35">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17">
        <f>VLOOKUP(InputData[[#This Row],[PRODUCT ID]],MasterData[],5,0)</f>
        <v>112</v>
      </c>
      <c r="K230" s="17">
        <f>VLOOKUP(InputData[[#This Row],[PRODUCT ID]],MasterData[],6,0)</f>
        <v>122.08</v>
      </c>
      <c r="L230" s="17">
        <f>InputData[[#This Row],[QUANTITY]]*InputData[[#This Row],[BUYING PRIZE]]</f>
        <v>1344</v>
      </c>
      <c r="M230" s="17">
        <f>InputData[[#This Row],[QUANTITY]]*InputData[[#This Row],[SELLING PRICE]]*(1-InputData[[#This Row],[DISCOUNT %]])</f>
        <v>1464.96</v>
      </c>
      <c r="N230" s="10">
        <f>DAY(InputData[[#This Row],[DATE]])</f>
        <v>3</v>
      </c>
      <c r="O230" s="10" t="str">
        <f>TEXT(InputData[[#This Row],[DATE]],"mmm")</f>
        <v>Nov</v>
      </c>
      <c r="P230" s="10">
        <f>YEAR(InputData[[#This Row],[DATE]])</f>
        <v>2021</v>
      </c>
    </row>
    <row r="231" spans="1:16" x14ac:dyDescent="0.35">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17">
        <f>VLOOKUP(InputData[[#This Row],[PRODUCT ID]],MasterData[],5,0)</f>
        <v>90</v>
      </c>
      <c r="K231" s="17">
        <f>VLOOKUP(InputData[[#This Row],[PRODUCT ID]],MasterData[],6,0)</f>
        <v>96.3</v>
      </c>
      <c r="L231" s="17">
        <f>InputData[[#This Row],[QUANTITY]]*InputData[[#This Row],[BUYING PRIZE]]</f>
        <v>900</v>
      </c>
      <c r="M231" s="17">
        <f>InputData[[#This Row],[QUANTITY]]*InputData[[#This Row],[SELLING PRICE]]*(1-InputData[[#This Row],[DISCOUNT %]])</f>
        <v>963</v>
      </c>
      <c r="N231" s="10">
        <f>DAY(InputData[[#This Row],[DATE]])</f>
        <v>6</v>
      </c>
      <c r="O231" s="10" t="str">
        <f>TEXT(InputData[[#This Row],[DATE]],"mmm")</f>
        <v>Nov</v>
      </c>
      <c r="P231" s="10">
        <f>YEAR(InputData[[#This Row],[DATE]])</f>
        <v>2021</v>
      </c>
    </row>
    <row r="232" spans="1:16" x14ac:dyDescent="0.35">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17">
        <f>VLOOKUP(InputData[[#This Row],[PRODUCT ID]],MasterData[],5,0)</f>
        <v>43</v>
      </c>
      <c r="K232" s="17">
        <f>VLOOKUP(InputData[[#This Row],[PRODUCT ID]],MasterData[],6,0)</f>
        <v>47.730000000000004</v>
      </c>
      <c r="L232" s="17">
        <f>InputData[[#This Row],[QUANTITY]]*InputData[[#This Row],[BUYING PRIZE]]</f>
        <v>645</v>
      </c>
      <c r="M232" s="17">
        <f>InputData[[#This Row],[QUANTITY]]*InputData[[#This Row],[SELLING PRICE]]*(1-InputData[[#This Row],[DISCOUNT %]])</f>
        <v>715.95</v>
      </c>
      <c r="N232" s="10">
        <f>DAY(InputData[[#This Row],[DATE]])</f>
        <v>8</v>
      </c>
      <c r="O232" s="10" t="str">
        <f>TEXT(InputData[[#This Row],[DATE]],"mmm")</f>
        <v>Nov</v>
      </c>
      <c r="P232" s="10">
        <f>YEAR(InputData[[#This Row],[DATE]])</f>
        <v>2021</v>
      </c>
    </row>
    <row r="233" spans="1:16" x14ac:dyDescent="0.35">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17">
        <f>VLOOKUP(InputData[[#This Row],[PRODUCT ID]],MasterData[],5,0)</f>
        <v>120</v>
      </c>
      <c r="K233" s="17">
        <f>VLOOKUP(InputData[[#This Row],[PRODUCT ID]],MasterData[],6,0)</f>
        <v>162</v>
      </c>
      <c r="L233" s="17">
        <f>InputData[[#This Row],[QUANTITY]]*InputData[[#This Row],[BUYING PRIZE]]</f>
        <v>720</v>
      </c>
      <c r="M233" s="17">
        <f>InputData[[#This Row],[QUANTITY]]*InputData[[#This Row],[SELLING PRICE]]*(1-InputData[[#This Row],[DISCOUNT %]])</f>
        <v>972</v>
      </c>
      <c r="N233" s="10">
        <f>DAY(InputData[[#This Row],[DATE]])</f>
        <v>10</v>
      </c>
      <c r="O233" s="10" t="str">
        <f>TEXT(InputData[[#This Row],[DATE]],"mmm")</f>
        <v>Nov</v>
      </c>
      <c r="P233" s="10">
        <f>YEAR(InputData[[#This Row],[DATE]])</f>
        <v>2021</v>
      </c>
    </row>
    <row r="234" spans="1:16" x14ac:dyDescent="0.35">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17">
        <f>VLOOKUP(InputData[[#This Row],[PRODUCT ID]],MasterData[],5,0)</f>
        <v>90</v>
      </c>
      <c r="K234" s="17">
        <f>VLOOKUP(InputData[[#This Row],[PRODUCT ID]],MasterData[],6,0)</f>
        <v>115.2</v>
      </c>
      <c r="L234" s="17">
        <f>InputData[[#This Row],[QUANTITY]]*InputData[[#This Row],[BUYING PRIZE]]</f>
        <v>1080</v>
      </c>
      <c r="M234" s="17">
        <f>InputData[[#This Row],[QUANTITY]]*InputData[[#This Row],[SELLING PRICE]]*(1-InputData[[#This Row],[DISCOUNT %]])</f>
        <v>1382.4</v>
      </c>
      <c r="N234" s="10">
        <f>DAY(InputData[[#This Row],[DATE]])</f>
        <v>11</v>
      </c>
      <c r="O234" s="10" t="str">
        <f>TEXT(InputData[[#This Row],[DATE]],"mmm")</f>
        <v>Nov</v>
      </c>
      <c r="P234" s="10">
        <f>YEAR(InputData[[#This Row],[DATE]])</f>
        <v>2021</v>
      </c>
    </row>
    <row r="235" spans="1:16" x14ac:dyDescent="0.35">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17">
        <f>VLOOKUP(InputData[[#This Row],[PRODUCT ID]],MasterData[],5,0)</f>
        <v>148</v>
      </c>
      <c r="K235" s="17">
        <f>VLOOKUP(InputData[[#This Row],[PRODUCT ID]],MasterData[],6,0)</f>
        <v>164.28</v>
      </c>
      <c r="L235" s="17">
        <f>InputData[[#This Row],[QUANTITY]]*InputData[[#This Row],[BUYING PRIZE]]</f>
        <v>444</v>
      </c>
      <c r="M235" s="17">
        <f>InputData[[#This Row],[QUANTITY]]*InputData[[#This Row],[SELLING PRICE]]*(1-InputData[[#This Row],[DISCOUNT %]])</f>
        <v>492.84000000000003</v>
      </c>
      <c r="N235" s="10">
        <f>DAY(InputData[[#This Row],[DATE]])</f>
        <v>12</v>
      </c>
      <c r="O235" s="10" t="str">
        <f>TEXT(InputData[[#This Row],[DATE]],"mmm")</f>
        <v>Nov</v>
      </c>
      <c r="P235" s="10">
        <f>YEAR(InputData[[#This Row],[DATE]])</f>
        <v>2021</v>
      </c>
    </row>
    <row r="236" spans="1:16" x14ac:dyDescent="0.35">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17">
        <f>VLOOKUP(InputData[[#This Row],[PRODUCT ID]],MasterData[],5,0)</f>
        <v>55</v>
      </c>
      <c r="K236" s="17">
        <f>VLOOKUP(InputData[[#This Row],[PRODUCT ID]],MasterData[],6,0)</f>
        <v>58.3</v>
      </c>
      <c r="L236" s="17">
        <f>InputData[[#This Row],[QUANTITY]]*InputData[[#This Row],[BUYING PRIZE]]</f>
        <v>770</v>
      </c>
      <c r="M236" s="17">
        <f>InputData[[#This Row],[QUANTITY]]*InputData[[#This Row],[SELLING PRICE]]*(1-InputData[[#This Row],[DISCOUNT %]])</f>
        <v>816.19999999999993</v>
      </c>
      <c r="N236" s="10">
        <f>DAY(InputData[[#This Row],[DATE]])</f>
        <v>20</v>
      </c>
      <c r="O236" s="10" t="str">
        <f>TEXT(InputData[[#This Row],[DATE]],"mmm")</f>
        <v>Nov</v>
      </c>
      <c r="P236" s="10">
        <f>YEAR(InputData[[#This Row],[DATE]])</f>
        <v>2021</v>
      </c>
    </row>
    <row r="237" spans="1:16" x14ac:dyDescent="0.35">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17">
        <f>VLOOKUP(InputData[[#This Row],[PRODUCT ID]],MasterData[],5,0)</f>
        <v>83</v>
      </c>
      <c r="K237" s="17">
        <f>VLOOKUP(InputData[[#This Row],[PRODUCT ID]],MasterData[],6,0)</f>
        <v>94.62</v>
      </c>
      <c r="L237" s="17">
        <f>InputData[[#This Row],[QUANTITY]]*InputData[[#This Row],[BUYING PRIZE]]</f>
        <v>913</v>
      </c>
      <c r="M237" s="17">
        <f>InputData[[#This Row],[QUANTITY]]*InputData[[#This Row],[SELLING PRICE]]*(1-InputData[[#This Row],[DISCOUNT %]])</f>
        <v>1040.8200000000002</v>
      </c>
      <c r="N237" s="10">
        <f>DAY(InputData[[#This Row],[DATE]])</f>
        <v>20</v>
      </c>
      <c r="O237" s="10" t="str">
        <f>TEXT(InputData[[#This Row],[DATE]],"mmm")</f>
        <v>Nov</v>
      </c>
      <c r="P237" s="10">
        <f>YEAR(InputData[[#This Row],[DATE]])</f>
        <v>2021</v>
      </c>
    </row>
    <row r="238" spans="1:16" x14ac:dyDescent="0.35">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17">
        <f>VLOOKUP(InputData[[#This Row],[PRODUCT ID]],MasterData[],5,0)</f>
        <v>112</v>
      </c>
      <c r="K238" s="17">
        <f>VLOOKUP(InputData[[#This Row],[PRODUCT ID]],MasterData[],6,0)</f>
        <v>146.72</v>
      </c>
      <c r="L238" s="17">
        <f>InputData[[#This Row],[QUANTITY]]*InputData[[#This Row],[BUYING PRIZE]]</f>
        <v>112</v>
      </c>
      <c r="M238" s="17">
        <f>InputData[[#This Row],[QUANTITY]]*InputData[[#This Row],[SELLING PRICE]]*(1-InputData[[#This Row],[DISCOUNT %]])</f>
        <v>146.72</v>
      </c>
      <c r="N238" s="10">
        <f>DAY(InputData[[#This Row],[DATE]])</f>
        <v>21</v>
      </c>
      <c r="O238" s="10" t="str">
        <f>TEXT(InputData[[#This Row],[DATE]],"mmm")</f>
        <v>Nov</v>
      </c>
      <c r="P238" s="10">
        <f>YEAR(InputData[[#This Row],[DATE]])</f>
        <v>2021</v>
      </c>
    </row>
    <row r="239" spans="1:16" x14ac:dyDescent="0.35">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17">
        <f>VLOOKUP(InputData[[#This Row],[PRODUCT ID]],MasterData[],5,0)</f>
        <v>75</v>
      </c>
      <c r="K239" s="17">
        <f>VLOOKUP(InputData[[#This Row],[PRODUCT ID]],MasterData[],6,0)</f>
        <v>85.5</v>
      </c>
      <c r="L239" s="17">
        <f>InputData[[#This Row],[QUANTITY]]*InputData[[#This Row],[BUYING PRIZE]]</f>
        <v>75</v>
      </c>
      <c r="M239" s="17">
        <f>InputData[[#This Row],[QUANTITY]]*InputData[[#This Row],[SELLING PRICE]]*(1-InputData[[#This Row],[DISCOUNT %]])</f>
        <v>85.5</v>
      </c>
      <c r="N239" s="10">
        <f>DAY(InputData[[#This Row],[DATE]])</f>
        <v>21</v>
      </c>
      <c r="O239" s="10" t="str">
        <f>TEXT(InputData[[#This Row],[DATE]],"mmm")</f>
        <v>Nov</v>
      </c>
      <c r="P239" s="10">
        <f>YEAR(InputData[[#This Row],[DATE]])</f>
        <v>2021</v>
      </c>
    </row>
    <row r="240" spans="1:16" x14ac:dyDescent="0.35">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17">
        <f>VLOOKUP(InputData[[#This Row],[PRODUCT ID]],MasterData[],5,0)</f>
        <v>73</v>
      </c>
      <c r="K240" s="17">
        <f>VLOOKUP(InputData[[#This Row],[PRODUCT ID]],MasterData[],6,0)</f>
        <v>94.17</v>
      </c>
      <c r="L240" s="17">
        <f>InputData[[#This Row],[QUANTITY]]*InputData[[#This Row],[BUYING PRIZE]]</f>
        <v>584</v>
      </c>
      <c r="M240" s="17">
        <f>InputData[[#This Row],[QUANTITY]]*InputData[[#This Row],[SELLING PRICE]]*(1-InputData[[#This Row],[DISCOUNT %]])</f>
        <v>753.36</v>
      </c>
      <c r="N240" s="10">
        <f>DAY(InputData[[#This Row],[DATE]])</f>
        <v>27</v>
      </c>
      <c r="O240" s="10" t="str">
        <f>TEXT(InputData[[#This Row],[DATE]],"mmm")</f>
        <v>Nov</v>
      </c>
      <c r="P240" s="10">
        <f>YEAR(InputData[[#This Row],[DATE]])</f>
        <v>2021</v>
      </c>
    </row>
    <row r="241" spans="1:16" x14ac:dyDescent="0.35">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17">
        <f>VLOOKUP(InputData[[#This Row],[PRODUCT ID]],MasterData[],5,0)</f>
        <v>90</v>
      </c>
      <c r="K241" s="17">
        <f>VLOOKUP(InputData[[#This Row],[PRODUCT ID]],MasterData[],6,0)</f>
        <v>115.2</v>
      </c>
      <c r="L241" s="17">
        <f>InputData[[#This Row],[QUANTITY]]*InputData[[#This Row],[BUYING PRIZE]]</f>
        <v>180</v>
      </c>
      <c r="M241" s="17">
        <f>InputData[[#This Row],[QUANTITY]]*InputData[[#This Row],[SELLING PRICE]]*(1-InputData[[#This Row],[DISCOUNT %]])</f>
        <v>230.4</v>
      </c>
      <c r="N241" s="10">
        <f>DAY(InputData[[#This Row],[DATE]])</f>
        <v>28</v>
      </c>
      <c r="O241" s="10" t="str">
        <f>TEXT(InputData[[#This Row],[DATE]],"mmm")</f>
        <v>Nov</v>
      </c>
      <c r="P241" s="10">
        <f>YEAR(InputData[[#This Row],[DATE]])</f>
        <v>2021</v>
      </c>
    </row>
    <row r="242" spans="1:16" x14ac:dyDescent="0.35">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17">
        <f>VLOOKUP(InputData[[#This Row],[PRODUCT ID]],MasterData[],5,0)</f>
        <v>37</v>
      </c>
      <c r="K242" s="17">
        <f>VLOOKUP(InputData[[#This Row],[PRODUCT ID]],MasterData[],6,0)</f>
        <v>42.55</v>
      </c>
      <c r="L242" s="17">
        <f>InputData[[#This Row],[QUANTITY]]*InputData[[#This Row],[BUYING PRIZE]]</f>
        <v>555</v>
      </c>
      <c r="M242" s="17">
        <f>InputData[[#This Row],[QUANTITY]]*InputData[[#This Row],[SELLING PRICE]]*(1-InputData[[#This Row],[DISCOUNT %]])</f>
        <v>638.25</v>
      </c>
      <c r="N242" s="10">
        <f>DAY(InputData[[#This Row],[DATE]])</f>
        <v>30</v>
      </c>
      <c r="O242" s="10" t="str">
        <f>TEXT(InputData[[#This Row],[DATE]],"mmm")</f>
        <v>Nov</v>
      </c>
      <c r="P242" s="10">
        <f>YEAR(InputData[[#This Row],[DATE]])</f>
        <v>2021</v>
      </c>
    </row>
    <row r="243" spans="1:16" x14ac:dyDescent="0.35">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17">
        <f>VLOOKUP(InputData[[#This Row],[PRODUCT ID]],MasterData[],5,0)</f>
        <v>13</v>
      </c>
      <c r="K243" s="17">
        <f>VLOOKUP(InputData[[#This Row],[PRODUCT ID]],MasterData[],6,0)</f>
        <v>16.64</v>
      </c>
      <c r="L243" s="17">
        <f>InputData[[#This Row],[QUANTITY]]*InputData[[#This Row],[BUYING PRIZE]]</f>
        <v>130</v>
      </c>
      <c r="M243" s="17">
        <f>InputData[[#This Row],[QUANTITY]]*InputData[[#This Row],[SELLING PRICE]]*(1-InputData[[#This Row],[DISCOUNT %]])</f>
        <v>166.4</v>
      </c>
      <c r="N243" s="10">
        <f>DAY(InputData[[#This Row],[DATE]])</f>
        <v>2</v>
      </c>
      <c r="O243" s="10" t="str">
        <f>TEXT(InputData[[#This Row],[DATE]],"mmm")</f>
        <v>Dec</v>
      </c>
      <c r="P243" s="10">
        <f>YEAR(InputData[[#This Row],[DATE]])</f>
        <v>2021</v>
      </c>
    </row>
    <row r="244" spans="1:16" x14ac:dyDescent="0.35">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17">
        <f>VLOOKUP(InputData[[#This Row],[PRODUCT ID]],MasterData[],5,0)</f>
        <v>55</v>
      </c>
      <c r="K244" s="17">
        <f>VLOOKUP(InputData[[#This Row],[PRODUCT ID]],MasterData[],6,0)</f>
        <v>58.3</v>
      </c>
      <c r="L244" s="17">
        <f>InputData[[#This Row],[QUANTITY]]*InputData[[#This Row],[BUYING PRIZE]]</f>
        <v>110</v>
      </c>
      <c r="M244" s="17">
        <f>InputData[[#This Row],[QUANTITY]]*InputData[[#This Row],[SELLING PRICE]]*(1-InputData[[#This Row],[DISCOUNT %]])</f>
        <v>116.6</v>
      </c>
      <c r="N244" s="10">
        <f>DAY(InputData[[#This Row],[DATE]])</f>
        <v>3</v>
      </c>
      <c r="O244" s="10" t="str">
        <f>TEXT(InputData[[#This Row],[DATE]],"mmm")</f>
        <v>Dec</v>
      </c>
      <c r="P244" s="10">
        <f>YEAR(InputData[[#This Row],[DATE]])</f>
        <v>2021</v>
      </c>
    </row>
    <row r="245" spans="1:16" x14ac:dyDescent="0.35">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17">
        <f>VLOOKUP(InputData[[#This Row],[PRODUCT ID]],MasterData[],5,0)</f>
        <v>150</v>
      </c>
      <c r="K245" s="17">
        <f>VLOOKUP(InputData[[#This Row],[PRODUCT ID]],MasterData[],6,0)</f>
        <v>210</v>
      </c>
      <c r="L245" s="17">
        <f>InputData[[#This Row],[QUANTITY]]*InputData[[#This Row],[BUYING PRIZE]]</f>
        <v>1200</v>
      </c>
      <c r="M245" s="17">
        <f>InputData[[#This Row],[QUANTITY]]*InputData[[#This Row],[SELLING PRICE]]*(1-InputData[[#This Row],[DISCOUNT %]])</f>
        <v>1680</v>
      </c>
      <c r="N245" s="10">
        <f>DAY(InputData[[#This Row],[DATE]])</f>
        <v>3</v>
      </c>
      <c r="O245" s="10" t="str">
        <f>TEXT(InputData[[#This Row],[DATE]],"mmm")</f>
        <v>Dec</v>
      </c>
      <c r="P245" s="10">
        <f>YEAR(InputData[[#This Row],[DATE]])</f>
        <v>2021</v>
      </c>
    </row>
    <row r="246" spans="1:16" x14ac:dyDescent="0.35">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17">
        <f>VLOOKUP(InputData[[#This Row],[PRODUCT ID]],MasterData[],5,0)</f>
        <v>44</v>
      </c>
      <c r="K246" s="17">
        <f>VLOOKUP(InputData[[#This Row],[PRODUCT ID]],MasterData[],6,0)</f>
        <v>48.84</v>
      </c>
      <c r="L246" s="17">
        <f>InputData[[#This Row],[QUANTITY]]*InputData[[#This Row],[BUYING PRIZE]]</f>
        <v>660</v>
      </c>
      <c r="M246" s="17">
        <f>InputData[[#This Row],[QUANTITY]]*InputData[[#This Row],[SELLING PRICE]]*(1-InputData[[#This Row],[DISCOUNT %]])</f>
        <v>732.6</v>
      </c>
      <c r="N246" s="10">
        <f>DAY(InputData[[#This Row],[DATE]])</f>
        <v>5</v>
      </c>
      <c r="O246" s="10" t="str">
        <f>TEXT(InputData[[#This Row],[DATE]],"mmm")</f>
        <v>Dec</v>
      </c>
      <c r="P246" s="10">
        <f>YEAR(InputData[[#This Row],[DATE]])</f>
        <v>2021</v>
      </c>
    </row>
    <row r="247" spans="1:16" x14ac:dyDescent="0.35">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17">
        <f>VLOOKUP(InputData[[#This Row],[PRODUCT ID]],MasterData[],5,0)</f>
        <v>148</v>
      </c>
      <c r="K247" s="17">
        <f>VLOOKUP(InputData[[#This Row],[PRODUCT ID]],MasterData[],6,0)</f>
        <v>164.28</v>
      </c>
      <c r="L247" s="17">
        <f>InputData[[#This Row],[QUANTITY]]*InputData[[#This Row],[BUYING PRIZE]]</f>
        <v>148</v>
      </c>
      <c r="M247" s="17">
        <f>InputData[[#This Row],[QUANTITY]]*InputData[[#This Row],[SELLING PRICE]]*(1-InputData[[#This Row],[DISCOUNT %]])</f>
        <v>164.28</v>
      </c>
      <c r="N247" s="10">
        <f>DAY(InputData[[#This Row],[DATE]])</f>
        <v>5</v>
      </c>
      <c r="O247" s="10" t="str">
        <f>TEXT(InputData[[#This Row],[DATE]],"mmm")</f>
        <v>Dec</v>
      </c>
      <c r="P247" s="10">
        <f>YEAR(InputData[[#This Row],[DATE]])</f>
        <v>2021</v>
      </c>
    </row>
    <row r="248" spans="1:16" x14ac:dyDescent="0.35">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17">
        <f>VLOOKUP(InputData[[#This Row],[PRODUCT ID]],MasterData[],5,0)</f>
        <v>112</v>
      </c>
      <c r="K248" s="17">
        <f>VLOOKUP(InputData[[#This Row],[PRODUCT ID]],MasterData[],6,0)</f>
        <v>122.08</v>
      </c>
      <c r="L248" s="17">
        <f>InputData[[#This Row],[QUANTITY]]*InputData[[#This Row],[BUYING PRIZE]]</f>
        <v>896</v>
      </c>
      <c r="M248" s="17">
        <f>InputData[[#This Row],[QUANTITY]]*InputData[[#This Row],[SELLING PRICE]]*(1-InputData[[#This Row],[DISCOUNT %]])</f>
        <v>976.64</v>
      </c>
      <c r="N248" s="10">
        <f>DAY(InputData[[#This Row],[DATE]])</f>
        <v>7</v>
      </c>
      <c r="O248" s="10" t="str">
        <f>TEXT(InputData[[#This Row],[DATE]],"mmm")</f>
        <v>Dec</v>
      </c>
      <c r="P248" s="10">
        <f>YEAR(InputData[[#This Row],[DATE]])</f>
        <v>2021</v>
      </c>
    </row>
    <row r="249" spans="1:16" x14ac:dyDescent="0.35">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17">
        <f>VLOOKUP(InputData[[#This Row],[PRODUCT ID]],MasterData[],5,0)</f>
        <v>76</v>
      </c>
      <c r="K249" s="17">
        <f>VLOOKUP(InputData[[#This Row],[PRODUCT ID]],MasterData[],6,0)</f>
        <v>82.08</v>
      </c>
      <c r="L249" s="17">
        <f>InputData[[#This Row],[QUANTITY]]*InputData[[#This Row],[BUYING PRIZE]]</f>
        <v>1064</v>
      </c>
      <c r="M249" s="17">
        <f>InputData[[#This Row],[QUANTITY]]*InputData[[#This Row],[SELLING PRICE]]*(1-InputData[[#This Row],[DISCOUNT %]])</f>
        <v>1149.1199999999999</v>
      </c>
      <c r="N249" s="10">
        <f>DAY(InputData[[#This Row],[DATE]])</f>
        <v>8</v>
      </c>
      <c r="O249" s="10" t="str">
        <f>TEXT(InputData[[#This Row],[DATE]],"mmm")</f>
        <v>Dec</v>
      </c>
      <c r="P249" s="10">
        <f>YEAR(InputData[[#This Row],[DATE]])</f>
        <v>2021</v>
      </c>
    </row>
    <row r="250" spans="1:16" x14ac:dyDescent="0.35">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17">
        <f>VLOOKUP(InputData[[#This Row],[PRODUCT ID]],MasterData[],5,0)</f>
        <v>120</v>
      </c>
      <c r="K250" s="17">
        <f>VLOOKUP(InputData[[#This Row],[PRODUCT ID]],MasterData[],6,0)</f>
        <v>162</v>
      </c>
      <c r="L250" s="17">
        <f>InputData[[#This Row],[QUANTITY]]*InputData[[#This Row],[BUYING PRIZE]]</f>
        <v>480</v>
      </c>
      <c r="M250" s="17">
        <f>InputData[[#This Row],[QUANTITY]]*InputData[[#This Row],[SELLING PRICE]]*(1-InputData[[#This Row],[DISCOUNT %]])</f>
        <v>648</v>
      </c>
      <c r="N250" s="10">
        <f>DAY(InputData[[#This Row],[DATE]])</f>
        <v>14</v>
      </c>
      <c r="O250" s="10" t="str">
        <f>TEXT(InputData[[#This Row],[DATE]],"mmm")</f>
        <v>Dec</v>
      </c>
      <c r="P250" s="10">
        <f>YEAR(InputData[[#This Row],[DATE]])</f>
        <v>2021</v>
      </c>
    </row>
    <row r="251" spans="1:16" x14ac:dyDescent="0.35">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17">
        <f>VLOOKUP(InputData[[#This Row],[PRODUCT ID]],MasterData[],5,0)</f>
        <v>71</v>
      </c>
      <c r="K251" s="17">
        <f>VLOOKUP(InputData[[#This Row],[PRODUCT ID]],MasterData[],6,0)</f>
        <v>80.94</v>
      </c>
      <c r="L251" s="17">
        <f>InputData[[#This Row],[QUANTITY]]*InputData[[#This Row],[BUYING PRIZE]]</f>
        <v>142</v>
      </c>
      <c r="M251" s="17">
        <f>InputData[[#This Row],[QUANTITY]]*InputData[[#This Row],[SELLING PRICE]]*(1-InputData[[#This Row],[DISCOUNT %]])</f>
        <v>161.88</v>
      </c>
      <c r="N251" s="10">
        <f>DAY(InputData[[#This Row],[DATE]])</f>
        <v>18</v>
      </c>
      <c r="O251" s="10" t="str">
        <f>TEXT(InputData[[#This Row],[DATE]],"mmm")</f>
        <v>Dec</v>
      </c>
      <c r="P251" s="10">
        <f>YEAR(InputData[[#This Row],[DATE]])</f>
        <v>2021</v>
      </c>
    </row>
    <row r="252" spans="1:16" x14ac:dyDescent="0.35">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17">
        <f>VLOOKUP(InputData[[#This Row],[PRODUCT ID]],MasterData[],5,0)</f>
        <v>121</v>
      </c>
      <c r="K252" s="17">
        <f>VLOOKUP(InputData[[#This Row],[PRODUCT ID]],MasterData[],6,0)</f>
        <v>141.57</v>
      </c>
      <c r="L252" s="17">
        <f>InputData[[#This Row],[QUANTITY]]*InputData[[#This Row],[BUYING PRIZE]]</f>
        <v>968</v>
      </c>
      <c r="M252" s="17">
        <f>InputData[[#This Row],[QUANTITY]]*InputData[[#This Row],[SELLING PRICE]]*(1-InputData[[#This Row],[DISCOUNT %]])</f>
        <v>1132.56</v>
      </c>
      <c r="N252" s="10">
        <f>DAY(InputData[[#This Row],[DATE]])</f>
        <v>18</v>
      </c>
      <c r="O252" s="10" t="str">
        <f>TEXT(InputData[[#This Row],[DATE]],"mmm")</f>
        <v>Dec</v>
      </c>
      <c r="P252" s="10">
        <f>YEAR(InputData[[#This Row],[DATE]])</f>
        <v>2021</v>
      </c>
    </row>
    <row r="253" spans="1:16" x14ac:dyDescent="0.35">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17">
        <f>VLOOKUP(InputData[[#This Row],[PRODUCT ID]],MasterData[],5,0)</f>
        <v>141</v>
      </c>
      <c r="K253" s="17">
        <f>VLOOKUP(InputData[[#This Row],[PRODUCT ID]],MasterData[],6,0)</f>
        <v>149.46</v>
      </c>
      <c r="L253" s="17">
        <f>InputData[[#This Row],[QUANTITY]]*InputData[[#This Row],[BUYING PRIZE]]</f>
        <v>1692</v>
      </c>
      <c r="M253" s="17">
        <f>InputData[[#This Row],[QUANTITY]]*InputData[[#This Row],[SELLING PRICE]]*(1-InputData[[#This Row],[DISCOUNT %]])</f>
        <v>1793.52</v>
      </c>
      <c r="N253" s="10">
        <f>DAY(InputData[[#This Row],[DATE]])</f>
        <v>19</v>
      </c>
      <c r="O253" s="10" t="str">
        <f>TEXT(InputData[[#This Row],[DATE]],"mmm")</f>
        <v>Dec</v>
      </c>
      <c r="P253" s="10">
        <f>YEAR(InputData[[#This Row],[DATE]])</f>
        <v>2021</v>
      </c>
    </row>
    <row r="254" spans="1:16" x14ac:dyDescent="0.35">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17">
        <f>VLOOKUP(InputData[[#This Row],[PRODUCT ID]],MasterData[],5,0)</f>
        <v>47</v>
      </c>
      <c r="K254" s="17">
        <f>VLOOKUP(InputData[[#This Row],[PRODUCT ID]],MasterData[],6,0)</f>
        <v>53.11</v>
      </c>
      <c r="L254" s="17">
        <f>InputData[[#This Row],[QUANTITY]]*InputData[[#This Row],[BUYING PRIZE]]</f>
        <v>141</v>
      </c>
      <c r="M254" s="17">
        <f>InputData[[#This Row],[QUANTITY]]*InputData[[#This Row],[SELLING PRICE]]*(1-InputData[[#This Row],[DISCOUNT %]])</f>
        <v>159.32999999999998</v>
      </c>
      <c r="N254" s="10">
        <f>DAY(InputData[[#This Row],[DATE]])</f>
        <v>19</v>
      </c>
      <c r="O254" s="10" t="str">
        <f>TEXT(InputData[[#This Row],[DATE]],"mmm")</f>
        <v>Dec</v>
      </c>
      <c r="P254" s="10">
        <f>YEAR(InputData[[#This Row],[DATE]])</f>
        <v>2021</v>
      </c>
    </row>
    <row r="255" spans="1:16" x14ac:dyDescent="0.35">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17">
        <f>VLOOKUP(InputData[[#This Row],[PRODUCT ID]],MasterData[],5,0)</f>
        <v>44</v>
      </c>
      <c r="K255" s="17">
        <f>VLOOKUP(InputData[[#This Row],[PRODUCT ID]],MasterData[],6,0)</f>
        <v>48.4</v>
      </c>
      <c r="L255" s="17">
        <f>InputData[[#This Row],[QUANTITY]]*InputData[[#This Row],[BUYING PRIZE]]</f>
        <v>440</v>
      </c>
      <c r="M255" s="17">
        <f>InputData[[#This Row],[QUANTITY]]*InputData[[#This Row],[SELLING PRICE]]*(1-InputData[[#This Row],[DISCOUNT %]])</f>
        <v>484</v>
      </c>
      <c r="N255" s="10">
        <f>DAY(InputData[[#This Row],[DATE]])</f>
        <v>19</v>
      </c>
      <c r="O255" s="10" t="str">
        <f>TEXT(InputData[[#This Row],[DATE]],"mmm")</f>
        <v>Dec</v>
      </c>
      <c r="P255" s="10">
        <f>YEAR(InputData[[#This Row],[DATE]])</f>
        <v>2021</v>
      </c>
    </row>
    <row r="256" spans="1:16" x14ac:dyDescent="0.35">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17">
        <f>VLOOKUP(InputData[[#This Row],[PRODUCT ID]],MasterData[],5,0)</f>
        <v>73</v>
      </c>
      <c r="K256" s="17">
        <f>VLOOKUP(InputData[[#This Row],[PRODUCT ID]],MasterData[],6,0)</f>
        <v>94.17</v>
      </c>
      <c r="L256" s="17">
        <f>InputData[[#This Row],[QUANTITY]]*InputData[[#This Row],[BUYING PRIZE]]</f>
        <v>1022</v>
      </c>
      <c r="M256" s="17">
        <f>InputData[[#This Row],[QUANTITY]]*InputData[[#This Row],[SELLING PRICE]]*(1-InputData[[#This Row],[DISCOUNT %]])</f>
        <v>1318.38</v>
      </c>
      <c r="N256" s="10">
        <f>DAY(InputData[[#This Row],[DATE]])</f>
        <v>20</v>
      </c>
      <c r="O256" s="10" t="str">
        <f>TEXT(InputData[[#This Row],[DATE]],"mmm")</f>
        <v>Dec</v>
      </c>
      <c r="P256" s="10">
        <f>YEAR(InputData[[#This Row],[DATE]])</f>
        <v>2021</v>
      </c>
    </row>
    <row r="257" spans="1:16" x14ac:dyDescent="0.35">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17">
        <f>VLOOKUP(InputData[[#This Row],[PRODUCT ID]],MasterData[],5,0)</f>
        <v>18</v>
      </c>
      <c r="K257" s="17">
        <f>VLOOKUP(InputData[[#This Row],[PRODUCT ID]],MasterData[],6,0)</f>
        <v>24.66</v>
      </c>
      <c r="L257" s="17">
        <f>InputData[[#This Row],[QUANTITY]]*InputData[[#This Row],[BUYING PRIZE]]</f>
        <v>180</v>
      </c>
      <c r="M257" s="17">
        <f>InputData[[#This Row],[QUANTITY]]*InputData[[#This Row],[SELLING PRICE]]*(1-InputData[[#This Row],[DISCOUNT %]])</f>
        <v>246.6</v>
      </c>
      <c r="N257" s="10">
        <f>DAY(InputData[[#This Row],[DATE]])</f>
        <v>21</v>
      </c>
      <c r="O257" s="10" t="str">
        <f>TEXT(InputData[[#This Row],[DATE]],"mmm")</f>
        <v>Dec</v>
      </c>
      <c r="P257" s="10">
        <f>YEAR(InputData[[#This Row],[DATE]])</f>
        <v>2021</v>
      </c>
    </row>
    <row r="258" spans="1:16" x14ac:dyDescent="0.35">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17">
        <f>VLOOKUP(InputData[[#This Row],[PRODUCT ID]],MasterData[],5,0)</f>
        <v>120</v>
      </c>
      <c r="K258" s="17">
        <f>VLOOKUP(InputData[[#This Row],[PRODUCT ID]],MasterData[],6,0)</f>
        <v>162</v>
      </c>
      <c r="L258" s="17">
        <f>InputData[[#This Row],[QUANTITY]]*InputData[[#This Row],[BUYING PRIZE]]</f>
        <v>960</v>
      </c>
      <c r="M258" s="17">
        <f>InputData[[#This Row],[QUANTITY]]*InputData[[#This Row],[SELLING PRICE]]*(1-InputData[[#This Row],[DISCOUNT %]])</f>
        <v>1296</v>
      </c>
      <c r="N258" s="10">
        <f>DAY(InputData[[#This Row],[DATE]])</f>
        <v>24</v>
      </c>
      <c r="O258" s="10" t="str">
        <f>TEXT(InputData[[#This Row],[DATE]],"mmm")</f>
        <v>Dec</v>
      </c>
      <c r="P258" s="10">
        <f>YEAR(InputData[[#This Row],[DATE]])</f>
        <v>2021</v>
      </c>
    </row>
    <row r="259" spans="1:16" x14ac:dyDescent="0.35">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17">
        <f>VLOOKUP(InputData[[#This Row],[PRODUCT ID]],MasterData[],5,0)</f>
        <v>90</v>
      </c>
      <c r="K259" s="17">
        <f>VLOOKUP(InputData[[#This Row],[PRODUCT ID]],MasterData[],6,0)</f>
        <v>96.3</v>
      </c>
      <c r="L259" s="17">
        <f>InputData[[#This Row],[QUANTITY]]*InputData[[#This Row],[BUYING PRIZE]]</f>
        <v>720</v>
      </c>
      <c r="M259" s="17">
        <f>InputData[[#This Row],[QUANTITY]]*InputData[[#This Row],[SELLING PRICE]]*(1-InputData[[#This Row],[DISCOUNT %]])</f>
        <v>770.4</v>
      </c>
      <c r="N259" s="10">
        <f>DAY(InputData[[#This Row],[DATE]])</f>
        <v>24</v>
      </c>
      <c r="O259" s="10" t="str">
        <f>TEXT(InputData[[#This Row],[DATE]],"mmm")</f>
        <v>Dec</v>
      </c>
      <c r="P259" s="10">
        <f>YEAR(InputData[[#This Row],[DATE]])</f>
        <v>2021</v>
      </c>
    </row>
    <row r="260" spans="1:16" x14ac:dyDescent="0.35">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17">
        <f>VLOOKUP(InputData[[#This Row],[PRODUCT ID]],MasterData[],5,0)</f>
        <v>138</v>
      </c>
      <c r="K260" s="17">
        <f>VLOOKUP(InputData[[#This Row],[PRODUCT ID]],MasterData[],6,0)</f>
        <v>173.88</v>
      </c>
      <c r="L260" s="17">
        <f>InputData[[#This Row],[QUANTITY]]*InputData[[#This Row],[BUYING PRIZE]]</f>
        <v>1932</v>
      </c>
      <c r="M260" s="17">
        <f>InputData[[#This Row],[QUANTITY]]*InputData[[#This Row],[SELLING PRICE]]*(1-InputData[[#This Row],[DISCOUNT %]])</f>
        <v>2434.3199999999997</v>
      </c>
      <c r="N260" s="10">
        <f>DAY(InputData[[#This Row],[DATE]])</f>
        <v>26</v>
      </c>
      <c r="O260" s="10" t="str">
        <f>TEXT(InputData[[#This Row],[DATE]],"mmm")</f>
        <v>Dec</v>
      </c>
      <c r="P260" s="10">
        <f>YEAR(InputData[[#This Row],[DATE]])</f>
        <v>2021</v>
      </c>
    </row>
    <row r="261" spans="1:16" x14ac:dyDescent="0.35">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17">
        <f>VLOOKUP(InputData[[#This Row],[PRODUCT ID]],MasterData[],5,0)</f>
        <v>47</v>
      </c>
      <c r="K261" s="17">
        <f>VLOOKUP(InputData[[#This Row],[PRODUCT ID]],MasterData[],6,0)</f>
        <v>53.11</v>
      </c>
      <c r="L261" s="17">
        <f>InputData[[#This Row],[QUANTITY]]*InputData[[#This Row],[BUYING PRIZE]]</f>
        <v>658</v>
      </c>
      <c r="M261" s="17">
        <f>InputData[[#This Row],[QUANTITY]]*InputData[[#This Row],[SELLING PRICE]]*(1-InputData[[#This Row],[DISCOUNT %]])</f>
        <v>743.54</v>
      </c>
      <c r="N261" s="10">
        <f>DAY(InputData[[#This Row],[DATE]])</f>
        <v>27</v>
      </c>
      <c r="O261" s="10" t="str">
        <f>TEXT(InputData[[#This Row],[DATE]],"mmm")</f>
        <v>Dec</v>
      </c>
      <c r="P261" s="10">
        <f>YEAR(InputData[[#This Row],[DATE]])</f>
        <v>2021</v>
      </c>
    </row>
    <row r="262" spans="1:16" x14ac:dyDescent="0.35">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17">
        <f>VLOOKUP(InputData[[#This Row],[PRODUCT ID]],MasterData[],5,0)</f>
        <v>47</v>
      </c>
      <c r="K262" s="17">
        <f>VLOOKUP(InputData[[#This Row],[PRODUCT ID]],MasterData[],6,0)</f>
        <v>53.11</v>
      </c>
      <c r="L262" s="17">
        <f>InputData[[#This Row],[QUANTITY]]*InputData[[#This Row],[BUYING PRIZE]]</f>
        <v>282</v>
      </c>
      <c r="M262" s="17">
        <f>InputData[[#This Row],[QUANTITY]]*InputData[[#This Row],[SELLING PRICE]]*(1-InputData[[#This Row],[DISCOUNT %]])</f>
        <v>318.65999999999997</v>
      </c>
      <c r="N262" s="10">
        <f>DAY(InputData[[#This Row],[DATE]])</f>
        <v>28</v>
      </c>
      <c r="O262" s="10" t="str">
        <f>TEXT(InputData[[#This Row],[DATE]],"mmm")</f>
        <v>Dec</v>
      </c>
      <c r="P262" s="10">
        <f>YEAR(InputData[[#This Row],[DATE]])</f>
        <v>2021</v>
      </c>
    </row>
    <row r="263" spans="1:16" x14ac:dyDescent="0.35">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17">
        <f>VLOOKUP(InputData[[#This Row],[PRODUCT ID]],MasterData[],5,0)</f>
        <v>148</v>
      </c>
      <c r="K263" s="17">
        <f>VLOOKUP(InputData[[#This Row],[PRODUCT ID]],MasterData[],6,0)</f>
        <v>164.28</v>
      </c>
      <c r="L263" s="17">
        <f>InputData[[#This Row],[QUANTITY]]*InputData[[#This Row],[BUYING PRIZE]]</f>
        <v>1924</v>
      </c>
      <c r="M263" s="17">
        <f>InputData[[#This Row],[QUANTITY]]*InputData[[#This Row],[SELLING PRICE]]*(1-InputData[[#This Row],[DISCOUNT %]])</f>
        <v>2135.64</v>
      </c>
      <c r="N263" s="10">
        <f>DAY(InputData[[#This Row],[DATE]])</f>
        <v>30</v>
      </c>
      <c r="O263" s="10" t="str">
        <f>TEXT(InputData[[#This Row],[DATE]],"mmm")</f>
        <v>Dec</v>
      </c>
      <c r="P263" s="10">
        <f>YEAR(InputData[[#This Row],[DATE]])</f>
        <v>2021</v>
      </c>
    </row>
    <row r="264" spans="1:16" x14ac:dyDescent="0.35">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17">
        <f>VLOOKUP(InputData[[#This Row],[PRODUCT ID]],MasterData[],5,0)</f>
        <v>121</v>
      </c>
      <c r="K264" s="17">
        <f>VLOOKUP(InputData[[#This Row],[PRODUCT ID]],MasterData[],6,0)</f>
        <v>141.57</v>
      </c>
      <c r="L264" s="17">
        <f>InputData[[#This Row],[QUANTITY]]*InputData[[#This Row],[BUYING PRIZE]]</f>
        <v>121</v>
      </c>
      <c r="M264" s="17">
        <f>InputData[[#This Row],[QUANTITY]]*InputData[[#This Row],[SELLING PRICE]]*(1-InputData[[#This Row],[DISCOUNT %]])</f>
        <v>141.57</v>
      </c>
      <c r="N264" s="10">
        <f>DAY(InputData[[#This Row],[DATE]])</f>
        <v>1</v>
      </c>
      <c r="O264" s="10" t="str">
        <f>TEXT(InputData[[#This Row],[DATE]],"mmm")</f>
        <v>Jan</v>
      </c>
      <c r="P264" s="10">
        <f>YEAR(InputData[[#This Row],[DATE]])</f>
        <v>2022</v>
      </c>
    </row>
    <row r="265" spans="1:16" x14ac:dyDescent="0.35">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17">
        <f>VLOOKUP(InputData[[#This Row],[PRODUCT ID]],MasterData[],5,0)</f>
        <v>148</v>
      </c>
      <c r="K265" s="17">
        <f>VLOOKUP(InputData[[#This Row],[PRODUCT ID]],MasterData[],6,0)</f>
        <v>164.28</v>
      </c>
      <c r="L265" s="17">
        <f>InputData[[#This Row],[QUANTITY]]*InputData[[#This Row],[BUYING PRIZE]]</f>
        <v>1036</v>
      </c>
      <c r="M265" s="17">
        <f>InputData[[#This Row],[QUANTITY]]*InputData[[#This Row],[SELLING PRICE]]*(1-InputData[[#This Row],[DISCOUNT %]])</f>
        <v>1149.96</v>
      </c>
      <c r="N265" s="10">
        <f>DAY(InputData[[#This Row],[DATE]])</f>
        <v>2</v>
      </c>
      <c r="O265" s="10" t="str">
        <f>TEXT(InputData[[#This Row],[DATE]],"mmm")</f>
        <v>Jan</v>
      </c>
      <c r="P265" s="10">
        <f>YEAR(InputData[[#This Row],[DATE]])</f>
        <v>2022</v>
      </c>
    </row>
    <row r="266" spans="1:16" x14ac:dyDescent="0.35">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17">
        <f>VLOOKUP(InputData[[#This Row],[PRODUCT ID]],MasterData[],5,0)</f>
        <v>12</v>
      </c>
      <c r="K266" s="17">
        <f>VLOOKUP(InputData[[#This Row],[PRODUCT ID]],MasterData[],6,0)</f>
        <v>15.719999999999999</v>
      </c>
      <c r="L266" s="17">
        <f>InputData[[#This Row],[QUANTITY]]*InputData[[#This Row],[BUYING PRIZE]]</f>
        <v>24</v>
      </c>
      <c r="M266" s="17">
        <f>InputData[[#This Row],[QUANTITY]]*InputData[[#This Row],[SELLING PRICE]]*(1-InputData[[#This Row],[DISCOUNT %]])</f>
        <v>31.439999999999998</v>
      </c>
      <c r="N266" s="10">
        <f>DAY(InputData[[#This Row],[DATE]])</f>
        <v>2</v>
      </c>
      <c r="O266" s="10" t="str">
        <f>TEXT(InputData[[#This Row],[DATE]],"mmm")</f>
        <v>Jan</v>
      </c>
      <c r="P266" s="10">
        <f>YEAR(InputData[[#This Row],[DATE]])</f>
        <v>2022</v>
      </c>
    </row>
    <row r="267" spans="1:16" x14ac:dyDescent="0.35">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17">
        <f>VLOOKUP(InputData[[#This Row],[PRODUCT ID]],MasterData[],5,0)</f>
        <v>95</v>
      </c>
      <c r="K267" s="17">
        <f>VLOOKUP(InputData[[#This Row],[PRODUCT ID]],MasterData[],6,0)</f>
        <v>119.7</v>
      </c>
      <c r="L267" s="17">
        <f>InputData[[#This Row],[QUANTITY]]*InputData[[#This Row],[BUYING PRIZE]]</f>
        <v>95</v>
      </c>
      <c r="M267" s="17">
        <f>InputData[[#This Row],[QUANTITY]]*InputData[[#This Row],[SELLING PRICE]]*(1-InputData[[#This Row],[DISCOUNT %]])</f>
        <v>119.7</v>
      </c>
      <c r="N267" s="10">
        <f>DAY(InputData[[#This Row],[DATE]])</f>
        <v>2</v>
      </c>
      <c r="O267" s="10" t="str">
        <f>TEXT(InputData[[#This Row],[DATE]],"mmm")</f>
        <v>Jan</v>
      </c>
      <c r="P267" s="10">
        <f>YEAR(InputData[[#This Row],[DATE]])</f>
        <v>2022</v>
      </c>
    </row>
    <row r="268" spans="1:16" x14ac:dyDescent="0.35">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17">
        <f>VLOOKUP(InputData[[#This Row],[PRODUCT ID]],MasterData[],5,0)</f>
        <v>67</v>
      </c>
      <c r="K268" s="17">
        <f>VLOOKUP(InputData[[#This Row],[PRODUCT ID]],MasterData[],6,0)</f>
        <v>83.08</v>
      </c>
      <c r="L268" s="17">
        <f>InputData[[#This Row],[QUANTITY]]*InputData[[#This Row],[BUYING PRIZE]]</f>
        <v>603</v>
      </c>
      <c r="M268" s="17">
        <f>InputData[[#This Row],[QUANTITY]]*InputData[[#This Row],[SELLING PRICE]]*(1-InputData[[#This Row],[DISCOUNT %]])</f>
        <v>747.72</v>
      </c>
      <c r="N268" s="10">
        <f>DAY(InputData[[#This Row],[DATE]])</f>
        <v>3</v>
      </c>
      <c r="O268" s="10" t="str">
        <f>TEXT(InputData[[#This Row],[DATE]],"mmm")</f>
        <v>Jan</v>
      </c>
      <c r="P268" s="10">
        <f>YEAR(InputData[[#This Row],[DATE]])</f>
        <v>2022</v>
      </c>
    </row>
    <row r="269" spans="1:16" x14ac:dyDescent="0.35">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17">
        <f>VLOOKUP(InputData[[#This Row],[PRODUCT ID]],MasterData[],5,0)</f>
        <v>73</v>
      </c>
      <c r="K269" s="17">
        <f>VLOOKUP(InputData[[#This Row],[PRODUCT ID]],MasterData[],6,0)</f>
        <v>94.17</v>
      </c>
      <c r="L269" s="17">
        <f>InputData[[#This Row],[QUANTITY]]*InputData[[#This Row],[BUYING PRIZE]]</f>
        <v>584</v>
      </c>
      <c r="M269" s="17">
        <f>InputData[[#This Row],[QUANTITY]]*InputData[[#This Row],[SELLING PRICE]]*(1-InputData[[#This Row],[DISCOUNT %]])</f>
        <v>753.36</v>
      </c>
      <c r="N269" s="10">
        <f>DAY(InputData[[#This Row],[DATE]])</f>
        <v>4</v>
      </c>
      <c r="O269" s="10" t="str">
        <f>TEXT(InputData[[#This Row],[DATE]],"mmm")</f>
        <v>Jan</v>
      </c>
      <c r="P269" s="10">
        <f>YEAR(InputData[[#This Row],[DATE]])</f>
        <v>2022</v>
      </c>
    </row>
    <row r="270" spans="1:16" x14ac:dyDescent="0.35">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17">
        <f>VLOOKUP(InputData[[#This Row],[PRODUCT ID]],MasterData[],5,0)</f>
        <v>47</v>
      </c>
      <c r="K270" s="17">
        <f>VLOOKUP(InputData[[#This Row],[PRODUCT ID]],MasterData[],6,0)</f>
        <v>53.11</v>
      </c>
      <c r="L270" s="17">
        <f>InputData[[#This Row],[QUANTITY]]*InputData[[#This Row],[BUYING PRIZE]]</f>
        <v>47</v>
      </c>
      <c r="M270" s="17">
        <f>InputData[[#This Row],[QUANTITY]]*InputData[[#This Row],[SELLING PRICE]]*(1-InputData[[#This Row],[DISCOUNT %]])</f>
        <v>53.11</v>
      </c>
      <c r="N270" s="10">
        <f>DAY(InputData[[#This Row],[DATE]])</f>
        <v>4</v>
      </c>
      <c r="O270" s="10" t="str">
        <f>TEXT(InputData[[#This Row],[DATE]],"mmm")</f>
        <v>Jan</v>
      </c>
      <c r="P270" s="10">
        <f>YEAR(InputData[[#This Row],[DATE]])</f>
        <v>2022</v>
      </c>
    </row>
    <row r="271" spans="1:16" x14ac:dyDescent="0.35">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17">
        <f>VLOOKUP(InputData[[#This Row],[PRODUCT ID]],MasterData[],5,0)</f>
        <v>89</v>
      </c>
      <c r="K271" s="17">
        <f>VLOOKUP(InputData[[#This Row],[PRODUCT ID]],MasterData[],6,0)</f>
        <v>117.48</v>
      </c>
      <c r="L271" s="17">
        <f>InputData[[#This Row],[QUANTITY]]*InputData[[#This Row],[BUYING PRIZE]]</f>
        <v>1068</v>
      </c>
      <c r="M271" s="17">
        <f>InputData[[#This Row],[QUANTITY]]*InputData[[#This Row],[SELLING PRICE]]*(1-InputData[[#This Row],[DISCOUNT %]])</f>
        <v>1409.76</v>
      </c>
      <c r="N271" s="10">
        <f>DAY(InputData[[#This Row],[DATE]])</f>
        <v>9</v>
      </c>
      <c r="O271" s="10" t="str">
        <f>TEXT(InputData[[#This Row],[DATE]],"mmm")</f>
        <v>Jan</v>
      </c>
      <c r="P271" s="10">
        <f>YEAR(InputData[[#This Row],[DATE]])</f>
        <v>2022</v>
      </c>
    </row>
    <row r="272" spans="1:16" x14ac:dyDescent="0.35">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17">
        <f>VLOOKUP(InputData[[#This Row],[PRODUCT ID]],MasterData[],5,0)</f>
        <v>55</v>
      </c>
      <c r="K272" s="17">
        <f>VLOOKUP(InputData[[#This Row],[PRODUCT ID]],MasterData[],6,0)</f>
        <v>58.3</v>
      </c>
      <c r="L272" s="17">
        <f>InputData[[#This Row],[QUANTITY]]*InputData[[#This Row],[BUYING PRIZE]]</f>
        <v>770</v>
      </c>
      <c r="M272" s="17">
        <f>InputData[[#This Row],[QUANTITY]]*InputData[[#This Row],[SELLING PRICE]]*(1-InputData[[#This Row],[DISCOUNT %]])</f>
        <v>816.19999999999993</v>
      </c>
      <c r="N272" s="10">
        <f>DAY(InputData[[#This Row],[DATE]])</f>
        <v>10</v>
      </c>
      <c r="O272" s="10" t="str">
        <f>TEXT(InputData[[#This Row],[DATE]],"mmm")</f>
        <v>Jan</v>
      </c>
      <c r="P272" s="10">
        <f>YEAR(InputData[[#This Row],[DATE]])</f>
        <v>2022</v>
      </c>
    </row>
    <row r="273" spans="1:16" x14ac:dyDescent="0.35">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17">
        <f>VLOOKUP(InputData[[#This Row],[PRODUCT ID]],MasterData[],5,0)</f>
        <v>89</v>
      </c>
      <c r="K273" s="17">
        <f>VLOOKUP(InputData[[#This Row],[PRODUCT ID]],MasterData[],6,0)</f>
        <v>117.48</v>
      </c>
      <c r="L273" s="17">
        <f>InputData[[#This Row],[QUANTITY]]*InputData[[#This Row],[BUYING PRIZE]]</f>
        <v>178</v>
      </c>
      <c r="M273" s="17">
        <f>InputData[[#This Row],[QUANTITY]]*InputData[[#This Row],[SELLING PRICE]]*(1-InputData[[#This Row],[DISCOUNT %]])</f>
        <v>234.96</v>
      </c>
      <c r="N273" s="10">
        <f>DAY(InputData[[#This Row],[DATE]])</f>
        <v>11</v>
      </c>
      <c r="O273" s="10" t="str">
        <f>TEXT(InputData[[#This Row],[DATE]],"mmm")</f>
        <v>Jan</v>
      </c>
      <c r="P273" s="10">
        <f>YEAR(InputData[[#This Row],[DATE]])</f>
        <v>2022</v>
      </c>
    </row>
    <row r="274" spans="1:16" x14ac:dyDescent="0.35">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17">
        <f>VLOOKUP(InputData[[#This Row],[PRODUCT ID]],MasterData[],5,0)</f>
        <v>150</v>
      </c>
      <c r="K274" s="17">
        <f>VLOOKUP(InputData[[#This Row],[PRODUCT ID]],MasterData[],6,0)</f>
        <v>210</v>
      </c>
      <c r="L274" s="17">
        <f>InputData[[#This Row],[QUANTITY]]*InputData[[#This Row],[BUYING PRIZE]]</f>
        <v>900</v>
      </c>
      <c r="M274" s="17">
        <f>InputData[[#This Row],[QUANTITY]]*InputData[[#This Row],[SELLING PRICE]]*(1-InputData[[#This Row],[DISCOUNT %]])</f>
        <v>1260</v>
      </c>
      <c r="N274" s="10">
        <f>DAY(InputData[[#This Row],[DATE]])</f>
        <v>13</v>
      </c>
      <c r="O274" s="10" t="str">
        <f>TEXT(InputData[[#This Row],[DATE]],"mmm")</f>
        <v>Jan</v>
      </c>
      <c r="P274" s="10">
        <f>YEAR(InputData[[#This Row],[DATE]])</f>
        <v>2022</v>
      </c>
    </row>
    <row r="275" spans="1:16" x14ac:dyDescent="0.35">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17">
        <f>VLOOKUP(InputData[[#This Row],[PRODUCT ID]],MasterData[],5,0)</f>
        <v>44</v>
      </c>
      <c r="K275" s="17">
        <f>VLOOKUP(InputData[[#This Row],[PRODUCT ID]],MasterData[],6,0)</f>
        <v>48.4</v>
      </c>
      <c r="L275" s="17">
        <f>InputData[[#This Row],[QUANTITY]]*InputData[[#This Row],[BUYING PRIZE]]</f>
        <v>616</v>
      </c>
      <c r="M275" s="17">
        <f>InputData[[#This Row],[QUANTITY]]*InputData[[#This Row],[SELLING PRICE]]*(1-InputData[[#This Row],[DISCOUNT %]])</f>
        <v>677.6</v>
      </c>
      <c r="N275" s="10">
        <f>DAY(InputData[[#This Row],[DATE]])</f>
        <v>14</v>
      </c>
      <c r="O275" s="10" t="str">
        <f>TEXT(InputData[[#This Row],[DATE]],"mmm")</f>
        <v>Jan</v>
      </c>
      <c r="P275" s="10">
        <f>YEAR(InputData[[#This Row],[DATE]])</f>
        <v>2022</v>
      </c>
    </row>
    <row r="276" spans="1:16" x14ac:dyDescent="0.35">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17">
        <f>VLOOKUP(InputData[[#This Row],[PRODUCT ID]],MasterData[],5,0)</f>
        <v>121</v>
      </c>
      <c r="K276" s="17">
        <f>VLOOKUP(InputData[[#This Row],[PRODUCT ID]],MasterData[],6,0)</f>
        <v>141.57</v>
      </c>
      <c r="L276" s="17">
        <f>InputData[[#This Row],[QUANTITY]]*InputData[[#This Row],[BUYING PRIZE]]</f>
        <v>1210</v>
      </c>
      <c r="M276" s="17">
        <f>InputData[[#This Row],[QUANTITY]]*InputData[[#This Row],[SELLING PRICE]]*(1-InputData[[#This Row],[DISCOUNT %]])</f>
        <v>1415.6999999999998</v>
      </c>
      <c r="N276" s="10">
        <f>DAY(InputData[[#This Row],[DATE]])</f>
        <v>15</v>
      </c>
      <c r="O276" s="10" t="str">
        <f>TEXT(InputData[[#This Row],[DATE]],"mmm")</f>
        <v>Jan</v>
      </c>
      <c r="P276" s="10">
        <f>YEAR(InputData[[#This Row],[DATE]])</f>
        <v>2022</v>
      </c>
    </row>
    <row r="277" spans="1:16" x14ac:dyDescent="0.35">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17">
        <f>VLOOKUP(InputData[[#This Row],[PRODUCT ID]],MasterData[],5,0)</f>
        <v>112</v>
      </c>
      <c r="K277" s="17">
        <f>VLOOKUP(InputData[[#This Row],[PRODUCT ID]],MasterData[],6,0)</f>
        <v>146.72</v>
      </c>
      <c r="L277" s="17">
        <f>InputData[[#This Row],[QUANTITY]]*InputData[[#This Row],[BUYING PRIZE]]</f>
        <v>1232</v>
      </c>
      <c r="M277" s="17">
        <f>InputData[[#This Row],[QUANTITY]]*InputData[[#This Row],[SELLING PRICE]]*(1-InputData[[#This Row],[DISCOUNT %]])</f>
        <v>1613.92</v>
      </c>
      <c r="N277" s="10">
        <f>DAY(InputData[[#This Row],[DATE]])</f>
        <v>16</v>
      </c>
      <c r="O277" s="10" t="str">
        <f>TEXT(InputData[[#This Row],[DATE]],"mmm")</f>
        <v>Jan</v>
      </c>
      <c r="P277" s="10">
        <f>YEAR(InputData[[#This Row],[DATE]])</f>
        <v>2022</v>
      </c>
    </row>
    <row r="278" spans="1:16" x14ac:dyDescent="0.35">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17">
        <f>VLOOKUP(InputData[[#This Row],[PRODUCT ID]],MasterData[],5,0)</f>
        <v>90</v>
      </c>
      <c r="K278" s="17">
        <f>VLOOKUP(InputData[[#This Row],[PRODUCT ID]],MasterData[],6,0)</f>
        <v>115.2</v>
      </c>
      <c r="L278" s="17">
        <f>InputData[[#This Row],[QUANTITY]]*InputData[[#This Row],[BUYING PRIZE]]</f>
        <v>360</v>
      </c>
      <c r="M278" s="17">
        <f>InputData[[#This Row],[QUANTITY]]*InputData[[#This Row],[SELLING PRICE]]*(1-InputData[[#This Row],[DISCOUNT %]])</f>
        <v>460.8</v>
      </c>
      <c r="N278" s="10">
        <f>DAY(InputData[[#This Row],[DATE]])</f>
        <v>17</v>
      </c>
      <c r="O278" s="10" t="str">
        <f>TEXT(InputData[[#This Row],[DATE]],"mmm")</f>
        <v>Jan</v>
      </c>
      <c r="P278" s="10">
        <f>YEAR(InputData[[#This Row],[DATE]])</f>
        <v>2022</v>
      </c>
    </row>
    <row r="279" spans="1:16" x14ac:dyDescent="0.35">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17">
        <f>VLOOKUP(InputData[[#This Row],[PRODUCT ID]],MasterData[],5,0)</f>
        <v>83</v>
      </c>
      <c r="K279" s="17">
        <f>VLOOKUP(InputData[[#This Row],[PRODUCT ID]],MasterData[],6,0)</f>
        <v>94.62</v>
      </c>
      <c r="L279" s="17">
        <f>InputData[[#This Row],[QUANTITY]]*InputData[[#This Row],[BUYING PRIZE]]</f>
        <v>747</v>
      </c>
      <c r="M279" s="17">
        <f>InputData[[#This Row],[QUANTITY]]*InputData[[#This Row],[SELLING PRICE]]*(1-InputData[[#This Row],[DISCOUNT %]])</f>
        <v>851.58</v>
      </c>
      <c r="N279" s="10">
        <f>DAY(InputData[[#This Row],[DATE]])</f>
        <v>18</v>
      </c>
      <c r="O279" s="10" t="str">
        <f>TEXT(InputData[[#This Row],[DATE]],"mmm")</f>
        <v>Jan</v>
      </c>
      <c r="P279" s="10">
        <f>YEAR(InputData[[#This Row],[DATE]])</f>
        <v>2022</v>
      </c>
    </row>
    <row r="280" spans="1:16" x14ac:dyDescent="0.35">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17">
        <f>VLOOKUP(InputData[[#This Row],[PRODUCT ID]],MasterData[],5,0)</f>
        <v>126</v>
      </c>
      <c r="K280" s="17">
        <f>VLOOKUP(InputData[[#This Row],[PRODUCT ID]],MasterData[],6,0)</f>
        <v>162.54</v>
      </c>
      <c r="L280" s="17">
        <f>InputData[[#This Row],[QUANTITY]]*InputData[[#This Row],[BUYING PRIZE]]</f>
        <v>252</v>
      </c>
      <c r="M280" s="17">
        <f>InputData[[#This Row],[QUANTITY]]*InputData[[#This Row],[SELLING PRICE]]*(1-InputData[[#This Row],[DISCOUNT %]])</f>
        <v>325.08</v>
      </c>
      <c r="N280" s="10">
        <f>DAY(InputData[[#This Row],[DATE]])</f>
        <v>20</v>
      </c>
      <c r="O280" s="10" t="str">
        <f>TEXT(InputData[[#This Row],[DATE]],"mmm")</f>
        <v>Jan</v>
      </c>
      <c r="P280" s="10">
        <f>YEAR(InputData[[#This Row],[DATE]])</f>
        <v>2022</v>
      </c>
    </row>
    <row r="281" spans="1:16" x14ac:dyDescent="0.35">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17">
        <f>VLOOKUP(InputData[[#This Row],[PRODUCT ID]],MasterData[],5,0)</f>
        <v>112</v>
      </c>
      <c r="K281" s="17">
        <f>VLOOKUP(InputData[[#This Row],[PRODUCT ID]],MasterData[],6,0)</f>
        <v>146.72</v>
      </c>
      <c r="L281" s="17">
        <f>InputData[[#This Row],[QUANTITY]]*InputData[[#This Row],[BUYING PRIZE]]</f>
        <v>784</v>
      </c>
      <c r="M281" s="17">
        <f>InputData[[#This Row],[QUANTITY]]*InputData[[#This Row],[SELLING PRICE]]*(1-InputData[[#This Row],[DISCOUNT %]])</f>
        <v>1027.04</v>
      </c>
      <c r="N281" s="10">
        <f>DAY(InputData[[#This Row],[DATE]])</f>
        <v>20</v>
      </c>
      <c r="O281" s="10" t="str">
        <f>TEXT(InputData[[#This Row],[DATE]],"mmm")</f>
        <v>Jan</v>
      </c>
      <c r="P281" s="10">
        <f>YEAR(InputData[[#This Row],[DATE]])</f>
        <v>2022</v>
      </c>
    </row>
    <row r="282" spans="1:16" x14ac:dyDescent="0.35">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17">
        <f>VLOOKUP(InputData[[#This Row],[PRODUCT ID]],MasterData[],5,0)</f>
        <v>98</v>
      </c>
      <c r="K282" s="17">
        <f>VLOOKUP(InputData[[#This Row],[PRODUCT ID]],MasterData[],6,0)</f>
        <v>103.88</v>
      </c>
      <c r="L282" s="17">
        <f>InputData[[#This Row],[QUANTITY]]*InputData[[#This Row],[BUYING PRIZE]]</f>
        <v>588</v>
      </c>
      <c r="M282" s="17">
        <f>InputData[[#This Row],[QUANTITY]]*InputData[[#This Row],[SELLING PRICE]]*(1-InputData[[#This Row],[DISCOUNT %]])</f>
        <v>623.28</v>
      </c>
      <c r="N282" s="10">
        <f>DAY(InputData[[#This Row],[DATE]])</f>
        <v>22</v>
      </c>
      <c r="O282" s="10" t="str">
        <f>TEXT(InputData[[#This Row],[DATE]],"mmm")</f>
        <v>Jan</v>
      </c>
      <c r="P282" s="10">
        <f>YEAR(InputData[[#This Row],[DATE]])</f>
        <v>2022</v>
      </c>
    </row>
    <row r="283" spans="1:16" x14ac:dyDescent="0.35">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17">
        <f>VLOOKUP(InputData[[#This Row],[PRODUCT ID]],MasterData[],5,0)</f>
        <v>105</v>
      </c>
      <c r="K283" s="17">
        <f>VLOOKUP(InputData[[#This Row],[PRODUCT ID]],MasterData[],6,0)</f>
        <v>142.80000000000001</v>
      </c>
      <c r="L283" s="17">
        <f>InputData[[#This Row],[QUANTITY]]*InputData[[#This Row],[BUYING PRIZE]]</f>
        <v>525</v>
      </c>
      <c r="M283" s="17">
        <f>InputData[[#This Row],[QUANTITY]]*InputData[[#This Row],[SELLING PRICE]]*(1-InputData[[#This Row],[DISCOUNT %]])</f>
        <v>714</v>
      </c>
      <c r="N283" s="10">
        <f>DAY(InputData[[#This Row],[DATE]])</f>
        <v>23</v>
      </c>
      <c r="O283" s="10" t="str">
        <f>TEXT(InputData[[#This Row],[DATE]],"mmm")</f>
        <v>Jan</v>
      </c>
      <c r="P283" s="10">
        <f>YEAR(InputData[[#This Row],[DATE]])</f>
        <v>2022</v>
      </c>
    </row>
    <row r="284" spans="1:16" x14ac:dyDescent="0.35">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17">
        <f>VLOOKUP(InputData[[#This Row],[PRODUCT ID]],MasterData[],5,0)</f>
        <v>120</v>
      </c>
      <c r="K284" s="17">
        <f>VLOOKUP(InputData[[#This Row],[PRODUCT ID]],MasterData[],6,0)</f>
        <v>162</v>
      </c>
      <c r="L284" s="17">
        <f>InputData[[#This Row],[QUANTITY]]*InputData[[#This Row],[BUYING PRIZE]]</f>
        <v>960</v>
      </c>
      <c r="M284" s="17">
        <f>InputData[[#This Row],[QUANTITY]]*InputData[[#This Row],[SELLING PRICE]]*(1-InputData[[#This Row],[DISCOUNT %]])</f>
        <v>1296</v>
      </c>
      <c r="N284" s="10">
        <f>DAY(InputData[[#This Row],[DATE]])</f>
        <v>23</v>
      </c>
      <c r="O284" s="10" t="str">
        <f>TEXT(InputData[[#This Row],[DATE]],"mmm")</f>
        <v>Jan</v>
      </c>
      <c r="P284" s="10">
        <f>YEAR(InputData[[#This Row],[DATE]])</f>
        <v>2022</v>
      </c>
    </row>
    <row r="285" spans="1:16" x14ac:dyDescent="0.35">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17">
        <f>VLOOKUP(InputData[[#This Row],[PRODUCT ID]],MasterData[],5,0)</f>
        <v>148</v>
      </c>
      <c r="K285" s="17">
        <f>VLOOKUP(InputData[[#This Row],[PRODUCT ID]],MasterData[],6,0)</f>
        <v>201.28</v>
      </c>
      <c r="L285" s="17">
        <f>InputData[[#This Row],[QUANTITY]]*InputData[[#This Row],[BUYING PRIZE]]</f>
        <v>2220</v>
      </c>
      <c r="M285" s="17">
        <f>InputData[[#This Row],[QUANTITY]]*InputData[[#This Row],[SELLING PRICE]]*(1-InputData[[#This Row],[DISCOUNT %]])</f>
        <v>3019.2</v>
      </c>
      <c r="N285" s="10">
        <f>DAY(InputData[[#This Row],[DATE]])</f>
        <v>24</v>
      </c>
      <c r="O285" s="10" t="str">
        <f>TEXT(InputData[[#This Row],[DATE]],"mmm")</f>
        <v>Jan</v>
      </c>
      <c r="P285" s="10">
        <f>YEAR(InputData[[#This Row],[DATE]])</f>
        <v>2022</v>
      </c>
    </row>
    <row r="286" spans="1:16" x14ac:dyDescent="0.35">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17">
        <f>VLOOKUP(InputData[[#This Row],[PRODUCT ID]],MasterData[],5,0)</f>
        <v>134</v>
      </c>
      <c r="K286" s="17">
        <f>VLOOKUP(InputData[[#This Row],[PRODUCT ID]],MasterData[],6,0)</f>
        <v>156.78</v>
      </c>
      <c r="L286" s="17">
        <f>InputData[[#This Row],[QUANTITY]]*InputData[[#This Row],[BUYING PRIZE]]</f>
        <v>1876</v>
      </c>
      <c r="M286" s="17">
        <f>InputData[[#This Row],[QUANTITY]]*InputData[[#This Row],[SELLING PRICE]]*(1-InputData[[#This Row],[DISCOUNT %]])</f>
        <v>2194.92</v>
      </c>
      <c r="N286" s="10">
        <f>DAY(InputData[[#This Row],[DATE]])</f>
        <v>25</v>
      </c>
      <c r="O286" s="10" t="str">
        <f>TEXT(InputData[[#This Row],[DATE]],"mmm")</f>
        <v>Jan</v>
      </c>
      <c r="P286" s="10">
        <f>YEAR(InputData[[#This Row],[DATE]])</f>
        <v>2022</v>
      </c>
    </row>
    <row r="287" spans="1:16" x14ac:dyDescent="0.35">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17">
        <f>VLOOKUP(InputData[[#This Row],[PRODUCT ID]],MasterData[],5,0)</f>
        <v>13</v>
      </c>
      <c r="K287" s="17">
        <f>VLOOKUP(InputData[[#This Row],[PRODUCT ID]],MasterData[],6,0)</f>
        <v>16.64</v>
      </c>
      <c r="L287" s="17">
        <f>InputData[[#This Row],[QUANTITY]]*InputData[[#This Row],[BUYING PRIZE]]</f>
        <v>143</v>
      </c>
      <c r="M287" s="17">
        <f>InputData[[#This Row],[QUANTITY]]*InputData[[#This Row],[SELLING PRICE]]*(1-InputData[[#This Row],[DISCOUNT %]])</f>
        <v>183.04000000000002</v>
      </c>
      <c r="N287" s="10">
        <f>DAY(InputData[[#This Row],[DATE]])</f>
        <v>28</v>
      </c>
      <c r="O287" s="10" t="str">
        <f>TEXT(InputData[[#This Row],[DATE]],"mmm")</f>
        <v>Jan</v>
      </c>
      <c r="P287" s="10">
        <f>YEAR(InputData[[#This Row],[DATE]])</f>
        <v>2022</v>
      </c>
    </row>
    <row r="288" spans="1:16" x14ac:dyDescent="0.35">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17">
        <f>VLOOKUP(InputData[[#This Row],[PRODUCT ID]],MasterData[],5,0)</f>
        <v>141</v>
      </c>
      <c r="K288" s="17">
        <f>VLOOKUP(InputData[[#This Row],[PRODUCT ID]],MasterData[],6,0)</f>
        <v>149.46</v>
      </c>
      <c r="L288" s="17">
        <f>InputData[[#This Row],[QUANTITY]]*InputData[[#This Row],[BUYING PRIZE]]</f>
        <v>846</v>
      </c>
      <c r="M288" s="17">
        <f>InputData[[#This Row],[QUANTITY]]*InputData[[#This Row],[SELLING PRICE]]*(1-InputData[[#This Row],[DISCOUNT %]])</f>
        <v>896.76</v>
      </c>
      <c r="N288" s="10">
        <f>DAY(InputData[[#This Row],[DATE]])</f>
        <v>31</v>
      </c>
      <c r="O288" s="10" t="str">
        <f>TEXT(InputData[[#This Row],[DATE]],"mmm")</f>
        <v>Jan</v>
      </c>
      <c r="P288" s="10">
        <f>YEAR(InputData[[#This Row],[DATE]])</f>
        <v>2022</v>
      </c>
    </row>
    <row r="289" spans="1:16" x14ac:dyDescent="0.35">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17">
        <f>VLOOKUP(InputData[[#This Row],[PRODUCT ID]],MasterData[],5,0)</f>
        <v>138</v>
      </c>
      <c r="K289" s="17">
        <f>VLOOKUP(InputData[[#This Row],[PRODUCT ID]],MasterData[],6,0)</f>
        <v>173.88</v>
      </c>
      <c r="L289" s="17">
        <f>InputData[[#This Row],[QUANTITY]]*InputData[[#This Row],[BUYING PRIZE]]</f>
        <v>1242</v>
      </c>
      <c r="M289" s="17">
        <f>InputData[[#This Row],[QUANTITY]]*InputData[[#This Row],[SELLING PRICE]]*(1-InputData[[#This Row],[DISCOUNT %]])</f>
        <v>1564.92</v>
      </c>
      <c r="N289" s="10">
        <f>DAY(InputData[[#This Row],[DATE]])</f>
        <v>31</v>
      </c>
      <c r="O289" s="10" t="str">
        <f>TEXT(InputData[[#This Row],[DATE]],"mmm")</f>
        <v>Jan</v>
      </c>
      <c r="P289" s="10">
        <f>YEAR(InputData[[#This Row],[DATE]])</f>
        <v>2022</v>
      </c>
    </row>
    <row r="290" spans="1:16" x14ac:dyDescent="0.35">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17">
        <f>VLOOKUP(InputData[[#This Row],[PRODUCT ID]],MasterData[],5,0)</f>
        <v>133</v>
      </c>
      <c r="K290" s="17">
        <f>VLOOKUP(InputData[[#This Row],[PRODUCT ID]],MasterData[],6,0)</f>
        <v>155.61000000000001</v>
      </c>
      <c r="L290" s="17">
        <f>InputData[[#This Row],[QUANTITY]]*InputData[[#This Row],[BUYING PRIZE]]</f>
        <v>1197</v>
      </c>
      <c r="M290" s="17">
        <f>InputData[[#This Row],[QUANTITY]]*InputData[[#This Row],[SELLING PRICE]]*(1-InputData[[#This Row],[DISCOUNT %]])</f>
        <v>1400.4900000000002</v>
      </c>
      <c r="N290" s="10">
        <f>DAY(InputData[[#This Row],[DATE]])</f>
        <v>1</v>
      </c>
      <c r="O290" s="10" t="str">
        <f>TEXT(InputData[[#This Row],[DATE]],"mmm")</f>
        <v>Feb</v>
      </c>
      <c r="P290" s="10">
        <f>YEAR(InputData[[#This Row],[DATE]])</f>
        <v>2022</v>
      </c>
    </row>
    <row r="291" spans="1:16" x14ac:dyDescent="0.35">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17">
        <f>VLOOKUP(InputData[[#This Row],[PRODUCT ID]],MasterData[],5,0)</f>
        <v>112</v>
      </c>
      <c r="K291" s="17">
        <f>VLOOKUP(InputData[[#This Row],[PRODUCT ID]],MasterData[],6,0)</f>
        <v>146.72</v>
      </c>
      <c r="L291" s="17">
        <f>InputData[[#This Row],[QUANTITY]]*InputData[[#This Row],[BUYING PRIZE]]</f>
        <v>896</v>
      </c>
      <c r="M291" s="17">
        <f>InputData[[#This Row],[QUANTITY]]*InputData[[#This Row],[SELLING PRICE]]*(1-InputData[[#This Row],[DISCOUNT %]])</f>
        <v>1173.76</v>
      </c>
      <c r="N291" s="10">
        <f>DAY(InputData[[#This Row],[DATE]])</f>
        <v>3</v>
      </c>
      <c r="O291" s="10" t="str">
        <f>TEXT(InputData[[#This Row],[DATE]],"mmm")</f>
        <v>Feb</v>
      </c>
      <c r="P291" s="10">
        <f>YEAR(InputData[[#This Row],[DATE]])</f>
        <v>2022</v>
      </c>
    </row>
    <row r="292" spans="1:16" x14ac:dyDescent="0.35">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17">
        <f>VLOOKUP(InputData[[#This Row],[PRODUCT ID]],MasterData[],5,0)</f>
        <v>37</v>
      </c>
      <c r="K292" s="17">
        <f>VLOOKUP(InputData[[#This Row],[PRODUCT ID]],MasterData[],6,0)</f>
        <v>49.21</v>
      </c>
      <c r="L292" s="17">
        <f>InputData[[#This Row],[QUANTITY]]*InputData[[#This Row],[BUYING PRIZE]]</f>
        <v>222</v>
      </c>
      <c r="M292" s="17">
        <f>InputData[[#This Row],[QUANTITY]]*InputData[[#This Row],[SELLING PRICE]]*(1-InputData[[#This Row],[DISCOUNT %]])</f>
        <v>295.26</v>
      </c>
      <c r="N292" s="10">
        <f>DAY(InputData[[#This Row],[DATE]])</f>
        <v>5</v>
      </c>
      <c r="O292" s="10" t="str">
        <f>TEXT(InputData[[#This Row],[DATE]],"mmm")</f>
        <v>Feb</v>
      </c>
      <c r="P292" s="10">
        <f>YEAR(InputData[[#This Row],[DATE]])</f>
        <v>2022</v>
      </c>
    </row>
    <row r="293" spans="1:16" x14ac:dyDescent="0.35">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17">
        <f>VLOOKUP(InputData[[#This Row],[PRODUCT ID]],MasterData[],5,0)</f>
        <v>105</v>
      </c>
      <c r="K293" s="17">
        <f>VLOOKUP(InputData[[#This Row],[PRODUCT ID]],MasterData[],6,0)</f>
        <v>142.80000000000001</v>
      </c>
      <c r="L293" s="17">
        <f>InputData[[#This Row],[QUANTITY]]*InputData[[#This Row],[BUYING PRIZE]]</f>
        <v>630</v>
      </c>
      <c r="M293" s="17">
        <f>InputData[[#This Row],[QUANTITY]]*InputData[[#This Row],[SELLING PRICE]]*(1-InputData[[#This Row],[DISCOUNT %]])</f>
        <v>856.80000000000007</v>
      </c>
      <c r="N293" s="10">
        <f>DAY(InputData[[#This Row],[DATE]])</f>
        <v>6</v>
      </c>
      <c r="O293" s="10" t="str">
        <f>TEXT(InputData[[#This Row],[DATE]],"mmm")</f>
        <v>Feb</v>
      </c>
      <c r="P293" s="10">
        <f>YEAR(InputData[[#This Row],[DATE]])</f>
        <v>2022</v>
      </c>
    </row>
    <row r="294" spans="1:16" x14ac:dyDescent="0.35">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17">
        <f>VLOOKUP(InputData[[#This Row],[PRODUCT ID]],MasterData[],5,0)</f>
        <v>133</v>
      </c>
      <c r="K294" s="17">
        <f>VLOOKUP(InputData[[#This Row],[PRODUCT ID]],MasterData[],6,0)</f>
        <v>155.61000000000001</v>
      </c>
      <c r="L294" s="17">
        <f>InputData[[#This Row],[QUANTITY]]*InputData[[#This Row],[BUYING PRIZE]]</f>
        <v>1463</v>
      </c>
      <c r="M294" s="17">
        <f>InputData[[#This Row],[QUANTITY]]*InputData[[#This Row],[SELLING PRICE]]*(1-InputData[[#This Row],[DISCOUNT %]])</f>
        <v>1711.71</v>
      </c>
      <c r="N294" s="10">
        <f>DAY(InputData[[#This Row],[DATE]])</f>
        <v>8</v>
      </c>
      <c r="O294" s="10" t="str">
        <f>TEXT(InputData[[#This Row],[DATE]],"mmm")</f>
        <v>Feb</v>
      </c>
      <c r="P294" s="10">
        <f>YEAR(InputData[[#This Row],[DATE]])</f>
        <v>2022</v>
      </c>
    </row>
    <row r="295" spans="1:16" x14ac:dyDescent="0.35">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17">
        <f>VLOOKUP(InputData[[#This Row],[PRODUCT ID]],MasterData[],5,0)</f>
        <v>44</v>
      </c>
      <c r="K295" s="17">
        <f>VLOOKUP(InputData[[#This Row],[PRODUCT ID]],MasterData[],6,0)</f>
        <v>48.84</v>
      </c>
      <c r="L295" s="17">
        <f>InputData[[#This Row],[QUANTITY]]*InputData[[#This Row],[BUYING PRIZE]]</f>
        <v>132</v>
      </c>
      <c r="M295" s="17">
        <f>InputData[[#This Row],[QUANTITY]]*InputData[[#This Row],[SELLING PRICE]]*(1-InputData[[#This Row],[DISCOUNT %]])</f>
        <v>146.52000000000001</v>
      </c>
      <c r="N295" s="10">
        <f>DAY(InputData[[#This Row],[DATE]])</f>
        <v>8</v>
      </c>
      <c r="O295" s="10" t="str">
        <f>TEXT(InputData[[#This Row],[DATE]],"mmm")</f>
        <v>Feb</v>
      </c>
      <c r="P295" s="10">
        <f>YEAR(InputData[[#This Row],[DATE]])</f>
        <v>2022</v>
      </c>
    </row>
    <row r="296" spans="1:16" x14ac:dyDescent="0.35">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17">
        <f>VLOOKUP(InputData[[#This Row],[PRODUCT ID]],MasterData[],5,0)</f>
        <v>89</v>
      </c>
      <c r="K296" s="17">
        <f>VLOOKUP(InputData[[#This Row],[PRODUCT ID]],MasterData[],6,0)</f>
        <v>117.48</v>
      </c>
      <c r="L296" s="17">
        <f>InputData[[#This Row],[QUANTITY]]*InputData[[#This Row],[BUYING PRIZE]]</f>
        <v>1246</v>
      </c>
      <c r="M296" s="17">
        <f>InputData[[#This Row],[QUANTITY]]*InputData[[#This Row],[SELLING PRICE]]*(1-InputData[[#This Row],[DISCOUNT %]])</f>
        <v>1644.72</v>
      </c>
      <c r="N296" s="10">
        <f>DAY(InputData[[#This Row],[DATE]])</f>
        <v>9</v>
      </c>
      <c r="O296" s="10" t="str">
        <f>TEXT(InputData[[#This Row],[DATE]],"mmm")</f>
        <v>Feb</v>
      </c>
      <c r="P296" s="10">
        <f>YEAR(InputData[[#This Row],[DATE]])</f>
        <v>2022</v>
      </c>
    </row>
    <row r="297" spans="1:16" x14ac:dyDescent="0.35">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17">
        <f>VLOOKUP(InputData[[#This Row],[PRODUCT ID]],MasterData[],5,0)</f>
        <v>148</v>
      </c>
      <c r="K297" s="17">
        <f>VLOOKUP(InputData[[#This Row],[PRODUCT ID]],MasterData[],6,0)</f>
        <v>164.28</v>
      </c>
      <c r="L297" s="17">
        <f>InputData[[#This Row],[QUANTITY]]*InputData[[#This Row],[BUYING PRIZE]]</f>
        <v>1924</v>
      </c>
      <c r="M297" s="17">
        <f>InputData[[#This Row],[QUANTITY]]*InputData[[#This Row],[SELLING PRICE]]*(1-InputData[[#This Row],[DISCOUNT %]])</f>
        <v>2135.64</v>
      </c>
      <c r="N297" s="10">
        <f>DAY(InputData[[#This Row],[DATE]])</f>
        <v>12</v>
      </c>
      <c r="O297" s="10" t="str">
        <f>TEXT(InputData[[#This Row],[DATE]],"mmm")</f>
        <v>Feb</v>
      </c>
      <c r="P297" s="10">
        <f>YEAR(InputData[[#This Row],[DATE]])</f>
        <v>2022</v>
      </c>
    </row>
    <row r="298" spans="1:16" x14ac:dyDescent="0.35">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17">
        <f>VLOOKUP(InputData[[#This Row],[PRODUCT ID]],MasterData[],5,0)</f>
        <v>18</v>
      </c>
      <c r="K298" s="17">
        <f>VLOOKUP(InputData[[#This Row],[PRODUCT ID]],MasterData[],6,0)</f>
        <v>24.66</v>
      </c>
      <c r="L298" s="17">
        <f>InputData[[#This Row],[QUANTITY]]*InputData[[#This Row],[BUYING PRIZE]]</f>
        <v>144</v>
      </c>
      <c r="M298" s="17">
        <f>InputData[[#This Row],[QUANTITY]]*InputData[[#This Row],[SELLING PRICE]]*(1-InputData[[#This Row],[DISCOUNT %]])</f>
        <v>197.28</v>
      </c>
      <c r="N298" s="10">
        <f>DAY(InputData[[#This Row],[DATE]])</f>
        <v>14</v>
      </c>
      <c r="O298" s="10" t="str">
        <f>TEXT(InputData[[#This Row],[DATE]],"mmm")</f>
        <v>Feb</v>
      </c>
      <c r="P298" s="10">
        <f>YEAR(InputData[[#This Row],[DATE]])</f>
        <v>2022</v>
      </c>
    </row>
    <row r="299" spans="1:16" x14ac:dyDescent="0.35">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17">
        <f>VLOOKUP(InputData[[#This Row],[PRODUCT ID]],MasterData[],5,0)</f>
        <v>37</v>
      </c>
      <c r="K299" s="17">
        <f>VLOOKUP(InputData[[#This Row],[PRODUCT ID]],MasterData[],6,0)</f>
        <v>41.81</v>
      </c>
      <c r="L299" s="17">
        <f>InputData[[#This Row],[QUANTITY]]*InputData[[#This Row],[BUYING PRIZE]]</f>
        <v>111</v>
      </c>
      <c r="M299" s="17">
        <f>InputData[[#This Row],[QUANTITY]]*InputData[[#This Row],[SELLING PRICE]]*(1-InputData[[#This Row],[DISCOUNT %]])</f>
        <v>125.43</v>
      </c>
      <c r="N299" s="10">
        <f>DAY(InputData[[#This Row],[DATE]])</f>
        <v>14</v>
      </c>
      <c r="O299" s="10" t="str">
        <f>TEXT(InputData[[#This Row],[DATE]],"mmm")</f>
        <v>Feb</v>
      </c>
      <c r="P299" s="10">
        <f>YEAR(InputData[[#This Row],[DATE]])</f>
        <v>2022</v>
      </c>
    </row>
    <row r="300" spans="1:16" x14ac:dyDescent="0.35">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17">
        <f>VLOOKUP(InputData[[#This Row],[PRODUCT ID]],MasterData[],5,0)</f>
        <v>89</v>
      </c>
      <c r="K300" s="17">
        <f>VLOOKUP(InputData[[#This Row],[PRODUCT ID]],MasterData[],6,0)</f>
        <v>117.48</v>
      </c>
      <c r="L300" s="17">
        <f>InputData[[#This Row],[QUANTITY]]*InputData[[#This Row],[BUYING PRIZE]]</f>
        <v>89</v>
      </c>
      <c r="M300" s="17">
        <f>InputData[[#This Row],[QUANTITY]]*InputData[[#This Row],[SELLING PRICE]]*(1-InputData[[#This Row],[DISCOUNT %]])</f>
        <v>117.48</v>
      </c>
      <c r="N300" s="10">
        <f>DAY(InputData[[#This Row],[DATE]])</f>
        <v>16</v>
      </c>
      <c r="O300" s="10" t="str">
        <f>TEXT(InputData[[#This Row],[DATE]],"mmm")</f>
        <v>Feb</v>
      </c>
      <c r="P300" s="10">
        <f>YEAR(InputData[[#This Row],[DATE]])</f>
        <v>2022</v>
      </c>
    </row>
    <row r="301" spans="1:16" x14ac:dyDescent="0.35">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17">
        <f>VLOOKUP(InputData[[#This Row],[PRODUCT ID]],MasterData[],5,0)</f>
        <v>105</v>
      </c>
      <c r="K301" s="17">
        <f>VLOOKUP(InputData[[#This Row],[PRODUCT ID]],MasterData[],6,0)</f>
        <v>142.80000000000001</v>
      </c>
      <c r="L301" s="17">
        <f>InputData[[#This Row],[QUANTITY]]*InputData[[#This Row],[BUYING PRIZE]]</f>
        <v>1365</v>
      </c>
      <c r="M301" s="17">
        <f>InputData[[#This Row],[QUANTITY]]*InputData[[#This Row],[SELLING PRICE]]*(1-InputData[[#This Row],[DISCOUNT %]])</f>
        <v>1856.4</v>
      </c>
      <c r="N301" s="10">
        <f>DAY(InputData[[#This Row],[DATE]])</f>
        <v>19</v>
      </c>
      <c r="O301" s="10" t="str">
        <f>TEXT(InputData[[#This Row],[DATE]],"mmm")</f>
        <v>Feb</v>
      </c>
      <c r="P301" s="10">
        <f>YEAR(InputData[[#This Row],[DATE]])</f>
        <v>2022</v>
      </c>
    </row>
    <row r="302" spans="1:16" x14ac:dyDescent="0.35">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17">
        <f>VLOOKUP(InputData[[#This Row],[PRODUCT ID]],MasterData[],5,0)</f>
        <v>73</v>
      </c>
      <c r="K302" s="17">
        <f>VLOOKUP(InputData[[#This Row],[PRODUCT ID]],MasterData[],6,0)</f>
        <v>94.17</v>
      </c>
      <c r="L302" s="17">
        <f>InputData[[#This Row],[QUANTITY]]*InputData[[#This Row],[BUYING PRIZE]]</f>
        <v>438</v>
      </c>
      <c r="M302" s="17">
        <f>InputData[[#This Row],[QUANTITY]]*InputData[[#This Row],[SELLING PRICE]]*(1-InputData[[#This Row],[DISCOUNT %]])</f>
        <v>565.02</v>
      </c>
      <c r="N302" s="10">
        <f>DAY(InputData[[#This Row],[DATE]])</f>
        <v>20</v>
      </c>
      <c r="O302" s="10" t="str">
        <f>TEXT(InputData[[#This Row],[DATE]],"mmm")</f>
        <v>Feb</v>
      </c>
      <c r="P302" s="10">
        <f>YEAR(InputData[[#This Row],[DATE]])</f>
        <v>2022</v>
      </c>
    </row>
    <row r="303" spans="1:16" x14ac:dyDescent="0.35">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17">
        <f>VLOOKUP(InputData[[#This Row],[PRODUCT ID]],MasterData[],5,0)</f>
        <v>112</v>
      </c>
      <c r="K303" s="17">
        <f>VLOOKUP(InputData[[#This Row],[PRODUCT ID]],MasterData[],6,0)</f>
        <v>122.08</v>
      </c>
      <c r="L303" s="17">
        <f>InputData[[#This Row],[QUANTITY]]*InputData[[#This Row],[BUYING PRIZE]]</f>
        <v>672</v>
      </c>
      <c r="M303" s="17">
        <f>InputData[[#This Row],[QUANTITY]]*InputData[[#This Row],[SELLING PRICE]]*(1-InputData[[#This Row],[DISCOUNT %]])</f>
        <v>732.48</v>
      </c>
      <c r="N303" s="10">
        <f>DAY(InputData[[#This Row],[DATE]])</f>
        <v>23</v>
      </c>
      <c r="O303" s="10" t="str">
        <f>TEXT(InputData[[#This Row],[DATE]],"mmm")</f>
        <v>Feb</v>
      </c>
      <c r="P303" s="10">
        <f>YEAR(InputData[[#This Row],[DATE]])</f>
        <v>2022</v>
      </c>
    </row>
    <row r="304" spans="1:16" x14ac:dyDescent="0.35">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17">
        <f>VLOOKUP(InputData[[#This Row],[PRODUCT ID]],MasterData[],5,0)</f>
        <v>13</v>
      </c>
      <c r="K304" s="17">
        <f>VLOOKUP(InputData[[#This Row],[PRODUCT ID]],MasterData[],6,0)</f>
        <v>16.64</v>
      </c>
      <c r="L304" s="17">
        <f>InputData[[#This Row],[QUANTITY]]*InputData[[#This Row],[BUYING PRIZE]]</f>
        <v>195</v>
      </c>
      <c r="M304" s="17">
        <f>InputData[[#This Row],[QUANTITY]]*InputData[[#This Row],[SELLING PRICE]]*(1-InputData[[#This Row],[DISCOUNT %]])</f>
        <v>249.60000000000002</v>
      </c>
      <c r="N304" s="10">
        <f>DAY(InputData[[#This Row],[DATE]])</f>
        <v>23</v>
      </c>
      <c r="O304" s="10" t="str">
        <f>TEXT(InputData[[#This Row],[DATE]],"mmm")</f>
        <v>Feb</v>
      </c>
      <c r="P304" s="10">
        <f>YEAR(InputData[[#This Row],[DATE]])</f>
        <v>2022</v>
      </c>
    </row>
    <row r="305" spans="1:16" x14ac:dyDescent="0.35">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17">
        <f>VLOOKUP(InputData[[#This Row],[PRODUCT ID]],MasterData[],5,0)</f>
        <v>90</v>
      </c>
      <c r="K305" s="17">
        <f>VLOOKUP(InputData[[#This Row],[PRODUCT ID]],MasterData[],6,0)</f>
        <v>96.3</v>
      </c>
      <c r="L305" s="17">
        <f>InputData[[#This Row],[QUANTITY]]*InputData[[#This Row],[BUYING PRIZE]]</f>
        <v>720</v>
      </c>
      <c r="M305" s="17">
        <f>InputData[[#This Row],[QUANTITY]]*InputData[[#This Row],[SELLING PRICE]]*(1-InputData[[#This Row],[DISCOUNT %]])</f>
        <v>770.4</v>
      </c>
      <c r="N305" s="10">
        <f>DAY(InputData[[#This Row],[DATE]])</f>
        <v>23</v>
      </c>
      <c r="O305" s="10" t="str">
        <f>TEXT(InputData[[#This Row],[DATE]],"mmm")</f>
        <v>Feb</v>
      </c>
      <c r="P305" s="10">
        <f>YEAR(InputData[[#This Row],[DATE]])</f>
        <v>2022</v>
      </c>
    </row>
    <row r="306" spans="1:16" x14ac:dyDescent="0.35">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17">
        <f>VLOOKUP(InputData[[#This Row],[PRODUCT ID]],MasterData[],5,0)</f>
        <v>73</v>
      </c>
      <c r="K306" s="17">
        <f>VLOOKUP(InputData[[#This Row],[PRODUCT ID]],MasterData[],6,0)</f>
        <v>94.17</v>
      </c>
      <c r="L306" s="17">
        <f>InputData[[#This Row],[QUANTITY]]*InputData[[#This Row],[BUYING PRIZE]]</f>
        <v>511</v>
      </c>
      <c r="M306" s="17">
        <f>InputData[[#This Row],[QUANTITY]]*InputData[[#This Row],[SELLING PRICE]]*(1-InputData[[#This Row],[DISCOUNT %]])</f>
        <v>659.19</v>
      </c>
      <c r="N306" s="10">
        <f>DAY(InputData[[#This Row],[DATE]])</f>
        <v>27</v>
      </c>
      <c r="O306" s="10" t="str">
        <f>TEXT(InputData[[#This Row],[DATE]],"mmm")</f>
        <v>Feb</v>
      </c>
      <c r="P306" s="10">
        <f>YEAR(InputData[[#This Row],[DATE]])</f>
        <v>2022</v>
      </c>
    </row>
    <row r="307" spans="1:16" x14ac:dyDescent="0.35">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17">
        <f>VLOOKUP(InputData[[#This Row],[PRODUCT ID]],MasterData[],5,0)</f>
        <v>133</v>
      </c>
      <c r="K307" s="17">
        <f>VLOOKUP(InputData[[#This Row],[PRODUCT ID]],MasterData[],6,0)</f>
        <v>155.61000000000001</v>
      </c>
      <c r="L307" s="17">
        <f>InputData[[#This Row],[QUANTITY]]*InputData[[#This Row],[BUYING PRIZE]]</f>
        <v>1995</v>
      </c>
      <c r="M307" s="17">
        <f>InputData[[#This Row],[QUANTITY]]*InputData[[#This Row],[SELLING PRICE]]*(1-InputData[[#This Row],[DISCOUNT %]])</f>
        <v>2334.15</v>
      </c>
      <c r="N307" s="10">
        <f>DAY(InputData[[#This Row],[DATE]])</f>
        <v>27</v>
      </c>
      <c r="O307" s="10" t="str">
        <f>TEXT(InputData[[#This Row],[DATE]],"mmm")</f>
        <v>Feb</v>
      </c>
      <c r="P307" s="10">
        <f>YEAR(InputData[[#This Row],[DATE]])</f>
        <v>2022</v>
      </c>
    </row>
    <row r="308" spans="1:16" x14ac:dyDescent="0.35">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17">
        <f>VLOOKUP(InputData[[#This Row],[PRODUCT ID]],MasterData[],5,0)</f>
        <v>67</v>
      </c>
      <c r="K308" s="17">
        <f>VLOOKUP(InputData[[#This Row],[PRODUCT ID]],MasterData[],6,0)</f>
        <v>85.76</v>
      </c>
      <c r="L308" s="17">
        <f>InputData[[#This Row],[QUANTITY]]*InputData[[#This Row],[BUYING PRIZE]]</f>
        <v>1005</v>
      </c>
      <c r="M308" s="17">
        <f>InputData[[#This Row],[QUANTITY]]*InputData[[#This Row],[SELLING PRICE]]*(1-InputData[[#This Row],[DISCOUNT %]])</f>
        <v>1286.4000000000001</v>
      </c>
      <c r="N308" s="10">
        <f>DAY(InputData[[#This Row],[DATE]])</f>
        <v>28</v>
      </c>
      <c r="O308" s="10" t="str">
        <f>TEXT(InputData[[#This Row],[DATE]],"mmm")</f>
        <v>Feb</v>
      </c>
      <c r="P308" s="10">
        <f>YEAR(InputData[[#This Row],[DATE]])</f>
        <v>2022</v>
      </c>
    </row>
    <row r="309" spans="1:16" x14ac:dyDescent="0.35">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17">
        <f>VLOOKUP(InputData[[#This Row],[PRODUCT ID]],MasterData[],5,0)</f>
        <v>18</v>
      </c>
      <c r="K309" s="17">
        <f>VLOOKUP(InputData[[#This Row],[PRODUCT ID]],MasterData[],6,0)</f>
        <v>24.66</v>
      </c>
      <c r="L309" s="17">
        <f>InputData[[#This Row],[QUANTITY]]*InputData[[#This Row],[BUYING PRIZE]]</f>
        <v>234</v>
      </c>
      <c r="M309" s="17">
        <f>InputData[[#This Row],[QUANTITY]]*InputData[[#This Row],[SELLING PRICE]]*(1-InputData[[#This Row],[DISCOUNT %]])</f>
        <v>320.58</v>
      </c>
      <c r="N309" s="10">
        <f>DAY(InputData[[#This Row],[DATE]])</f>
        <v>4</v>
      </c>
      <c r="O309" s="10" t="str">
        <f>TEXT(InputData[[#This Row],[DATE]],"mmm")</f>
        <v>Mar</v>
      </c>
      <c r="P309" s="10">
        <f>YEAR(InputData[[#This Row],[DATE]])</f>
        <v>2022</v>
      </c>
    </row>
    <row r="310" spans="1:16" x14ac:dyDescent="0.35">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17">
        <f>VLOOKUP(InputData[[#This Row],[PRODUCT ID]],MasterData[],5,0)</f>
        <v>44</v>
      </c>
      <c r="K310" s="17">
        <f>VLOOKUP(InputData[[#This Row],[PRODUCT ID]],MasterData[],6,0)</f>
        <v>48.84</v>
      </c>
      <c r="L310" s="17">
        <f>InputData[[#This Row],[QUANTITY]]*InputData[[#This Row],[BUYING PRIZE]]</f>
        <v>88</v>
      </c>
      <c r="M310" s="17">
        <f>InputData[[#This Row],[QUANTITY]]*InputData[[#This Row],[SELLING PRICE]]*(1-InputData[[#This Row],[DISCOUNT %]])</f>
        <v>97.68</v>
      </c>
      <c r="N310" s="10">
        <f>DAY(InputData[[#This Row],[DATE]])</f>
        <v>6</v>
      </c>
      <c r="O310" s="10" t="str">
        <f>TEXT(InputData[[#This Row],[DATE]],"mmm")</f>
        <v>Mar</v>
      </c>
      <c r="P310" s="10">
        <f>YEAR(InputData[[#This Row],[DATE]])</f>
        <v>2022</v>
      </c>
    </row>
    <row r="311" spans="1:16" x14ac:dyDescent="0.35">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17">
        <f>VLOOKUP(InputData[[#This Row],[PRODUCT ID]],MasterData[],5,0)</f>
        <v>71</v>
      </c>
      <c r="K311" s="17">
        <f>VLOOKUP(InputData[[#This Row],[PRODUCT ID]],MasterData[],6,0)</f>
        <v>80.94</v>
      </c>
      <c r="L311" s="17">
        <f>InputData[[#This Row],[QUANTITY]]*InputData[[#This Row],[BUYING PRIZE]]</f>
        <v>71</v>
      </c>
      <c r="M311" s="17">
        <f>InputData[[#This Row],[QUANTITY]]*InputData[[#This Row],[SELLING PRICE]]*(1-InputData[[#This Row],[DISCOUNT %]])</f>
        <v>80.94</v>
      </c>
      <c r="N311" s="10">
        <f>DAY(InputData[[#This Row],[DATE]])</f>
        <v>7</v>
      </c>
      <c r="O311" s="10" t="str">
        <f>TEXT(InputData[[#This Row],[DATE]],"mmm")</f>
        <v>Mar</v>
      </c>
      <c r="P311" s="10">
        <f>YEAR(InputData[[#This Row],[DATE]])</f>
        <v>2022</v>
      </c>
    </row>
    <row r="312" spans="1:16" x14ac:dyDescent="0.35">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17">
        <f>VLOOKUP(InputData[[#This Row],[PRODUCT ID]],MasterData[],5,0)</f>
        <v>76</v>
      </c>
      <c r="K312" s="17">
        <f>VLOOKUP(InputData[[#This Row],[PRODUCT ID]],MasterData[],6,0)</f>
        <v>82.08</v>
      </c>
      <c r="L312" s="17">
        <f>InputData[[#This Row],[QUANTITY]]*InputData[[#This Row],[BUYING PRIZE]]</f>
        <v>456</v>
      </c>
      <c r="M312" s="17">
        <f>InputData[[#This Row],[QUANTITY]]*InputData[[#This Row],[SELLING PRICE]]*(1-InputData[[#This Row],[DISCOUNT %]])</f>
        <v>492.48</v>
      </c>
      <c r="N312" s="10">
        <f>DAY(InputData[[#This Row],[DATE]])</f>
        <v>8</v>
      </c>
      <c r="O312" s="10" t="str">
        <f>TEXT(InputData[[#This Row],[DATE]],"mmm")</f>
        <v>Mar</v>
      </c>
      <c r="P312" s="10">
        <f>YEAR(InputData[[#This Row],[DATE]])</f>
        <v>2022</v>
      </c>
    </row>
    <row r="313" spans="1:16" x14ac:dyDescent="0.35">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17">
        <f>VLOOKUP(InputData[[#This Row],[PRODUCT ID]],MasterData[],5,0)</f>
        <v>148</v>
      </c>
      <c r="K313" s="17">
        <f>VLOOKUP(InputData[[#This Row],[PRODUCT ID]],MasterData[],6,0)</f>
        <v>201.28</v>
      </c>
      <c r="L313" s="17">
        <f>InputData[[#This Row],[QUANTITY]]*InputData[[#This Row],[BUYING PRIZE]]</f>
        <v>444</v>
      </c>
      <c r="M313" s="17">
        <f>InputData[[#This Row],[QUANTITY]]*InputData[[#This Row],[SELLING PRICE]]*(1-InputData[[#This Row],[DISCOUNT %]])</f>
        <v>603.84</v>
      </c>
      <c r="N313" s="10">
        <f>DAY(InputData[[#This Row],[DATE]])</f>
        <v>9</v>
      </c>
      <c r="O313" s="10" t="str">
        <f>TEXT(InputData[[#This Row],[DATE]],"mmm")</f>
        <v>Mar</v>
      </c>
      <c r="P313" s="10">
        <f>YEAR(InputData[[#This Row],[DATE]])</f>
        <v>2022</v>
      </c>
    </row>
    <row r="314" spans="1:16" x14ac:dyDescent="0.35">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17">
        <f>VLOOKUP(InputData[[#This Row],[PRODUCT ID]],MasterData[],5,0)</f>
        <v>44</v>
      </c>
      <c r="K314" s="17">
        <f>VLOOKUP(InputData[[#This Row],[PRODUCT ID]],MasterData[],6,0)</f>
        <v>48.84</v>
      </c>
      <c r="L314" s="17">
        <f>InputData[[#This Row],[QUANTITY]]*InputData[[#This Row],[BUYING PRIZE]]</f>
        <v>484</v>
      </c>
      <c r="M314" s="17">
        <f>InputData[[#This Row],[QUANTITY]]*InputData[[#This Row],[SELLING PRICE]]*(1-InputData[[#This Row],[DISCOUNT %]])</f>
        <v>537.24</v>
      </c>
      <c r="N314" s="10">
        <f>DAY(InputData[[#This Row],[DATE]])</f>
        <v>9</v>
      </c>
      <c r="O314" s="10" t="str">
        <f>TEXT(InputData[[#This Row],[DATE]],"mmm")</f>
        <v>Mar</v>
      </c>
      <c r="P314" s="10">
        <f>YEAR(InputData[[#This Row],[DATE]])</f>
        <v>2022</v>
      </c>
    </row>
    <row r="315" spans="1:16" x14ac:dyDescent="0.35">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17">
        <f>VLOOKUP(InputData[[#This Row],[PRODUCT ID]],MasterData[],5,0)</f>
        <v>95</v>
      </c>
      <c r="K315" s="17">
        <f>VLOOKUP(InputData[[#This Row],[PRODUCT ID]],MasterData[],6,0)</f>
        <v>119.7</v>
      </c>
      <c r="L315" s="17">
        <f>InputData[[#This Row],[QUANTITY]]*InputData[[#This Row],[BUYING PRIZE]]</f>
        <v>1140</v>
      </c>
      <c r="M315" s="17">
        <f>InputData[[#This Row],[QUANTITY]]*InputData[[#This Row],[SELLING PRICE]]*(1-InputData[[#This Row],[DISCOUNT %]])</f>
        <v>1436.4</v>
      </c>
      <c r="N315" s="10">
        <f>DAY(InputData[[#This Row],[DATE]])</f>
        <v>10</v>
      </c>
      <c r="O315" s="10" t="str">
        <f>TEXT(InputData[[#This Row],[DATE]],"mmm")</f>
        <v>Mar</v>
      </c>
      <c r="P315" s="10">
        <f>YEAR(InputData[[#This Row],[DATE]])</f>
        <v>2022</v>
      </c>
    </row>
    <row r="316" spans="1:16" x14ac:dyDescent="0.35">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17">
        <f>VLOOKUP(InputData[[#This Row],[PRODUCT ID]],MasterData[],5,0)</f>
        <v>13</v>
      </c>
      <c r="K316" s="17">
        <f>VLOOKUP(InputData[[#This Row],[PRODUCT ID]],MasterData[],6,0)</f>
        <v>16.64</v>
      </c>
      <c r="L316" s="17">
        <f>InputData[[#This Row],[QUANTITY]]*InputData[[#This Row],[BUYING PRIZE]]</f>
        <v>26</v>
      </c>
      <c r="M316" s="17">
        <f>InputData[[#This Row],[QUANTITY]]*InputData[[#This Row],[SELLING PRICE]]*(1-InputData[[#This Row],[DISCOUNT %]])</f>
        <v>33.28</v>
      </c>
      <c r="N316" s="10">
        <f>DAY(InputData[[#This Row],[DATE]])</f>
        <v>14</v>
      </c>
      <c r="O316" s="10" t="str">
        <f>TEXT(InputData[[#This Row],[DATE]],"mmm")</f>
        <v>Mar</v>
      </c>
      <c r="P316" s="10">
        <f>YEAR(InputData[[#This Row],[DATE]])</f>
        <v>2022</v>
      </c>
    </row>
    <row r="317" spans="1:16" x14ac:dyDescent="0.35">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17">
        <f>VLOOKUP(InputData[[#This Row],[PRODUCT ID]],MasterData[],5,0)</f>
        <v>18</v>
      </c>
      <c r="K317" s="17">
        <f>VLOOKUP(InputData[[#This Row],[PRODUCT ID]],MasterData[],6,0)</f>
        <v>24.66</v>
      </c>
      <c r="L317" s="17">
        <f>InputData[[#This Row],[QUANTITY]]*InputData[[#This Row],[BUYING PRIZE]]</f>
        <v>234</v>
      </c>
      <c r="M317" s="17">
        <f>InputData[[#This Row],[QUANTITY]]*InputData[[#This Row],[SELLING PRICE]]*(1-InputData[[#This Row],[DISCOUNT %]])</f>
        <v>320.58</v>
      </c>
      <c r="N317" s="10">
        <f>DAY(InputData[[#This Row],[DATE]])</f>
        <v>14</v>
      </c>
      <c r="O317" s="10" t="str">
        <f>TEXT(InputData[[#This Row],[DATE]],"mmm")</f>
        <v>Mar</v>
      </c>
      <c r="P317" s="10">
        <f>YEAR(InputData[[#This Row],[DATE]])</f>
        <v>2022</v>
      </c>
    </row>
    <row r="318" spans="1:16" x14ac:dyDescent="0.35">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17">
        <f>VLOOKUP(InputData[[#This Row],[PRODUCT ID]],MasterData[],5,0)</f>
        <v>150</v>
      </c>
      <c r="K318" s="17">
        <f>VLOOKUP(InputData[[#This Row],[PRODUCT ID]],MasterData[],6,0)</f>
        <v>210</v>
      </c>
      <c r="L318" s="17">
        <f>InputData[[#This Row],[QUANTITY]]*InputData[[#This Row],[BUYING PRIZE]]</f>
        <v>300</v>
      </c>
      <c r="M318" s="17">
        <f>InputData[[#This Row],[QUANTITY]]*InputData[[#This Row],[SELLING PRICE]]*(1-InputData[[#This Row],[DISCOUNT %]])</f>
        <v>420</v>
      </c>
      <c r="N318" s="10">
        <f>DAY(InputData[[#This Row],[DATE]])</f>
        <v>18</v>
      </c>
      <c r="O318" s="10" t="str">
        <f>TEXT(InputData[[#This Row],[DATE]],"mmm")</f>
        <v>Mar</v>
      </c>
      <c r="P318" s="10">
        <f>YEAR(InputData[[#This Row],[DATE]])</f>
        <v>2022</v>
      </c>
    </row>
    <row r="319" spans="1:16" x14ac:dyDescent="0.35">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17">
        <f>VLOOKUP(InputData[[#This Row],[PRODUCT ID]],MasterData[],5,0)</f>
        <v>48</v>
      </c>
      <c r="K319" s="17">
        <f>VLOOKUP(InputData[[#This Row],[PRODUCT ID]],MasterData[],6,0)</f>
        <v>57.120000000000005</v>
      </c>
      <c r="L319" s="17">
        <f>InputData[[#This Row],[QUANTITY]]*InputData[[#This Row],[BUYING PRIZE]]</f>
        <v>480</v>
      </c>
      <c r="M319" s="17">
        <f>InputData[[#This Row],[QUANTITY]]*InputData[[#This Row],[SELLING PRICE]]*(1-InputData[[#This Row],[DISCOUNT %]])</f>
        <v>571.20000000000005</v>
      </c>
      <c r="N319" s="10">
        <f>DAY(InputData[[#This Row],[DATE]])</f>
        <v>18</v>
      </c>
      <c r="O319" s="10" t="str">
        <f>TEXT(InputData[[#This Row],[DATE]],"mmm")</f>
        <v>Mar</v>
      </c>
      <c r="P319" s="10">
        <f>YEAR(InputData[[#This Row],[DATE]])</f>
        <v>2022</v>
      </c>
    </row>
    <row r="320" spans="1:16" x14ac:dyDescent="0.35">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17">
        <f>VLOOKUP(InputData[[#This Row],[PRODUCT ID]],MasterData[],5,0)</f>
        <v>138</v>
      </c>
      <c r="K320" s="17">
        <f>VLOOKUP(InputData[[#This Row],[PRODUCT ID]],MasterData[],6,0)</f>
        <v>173.88</v>
      </c>
      <c r="L320" s="17">
        <f>InputData[[#This Row],[QUANTITY]]*InputData[[#This Row],[BUYING PRIZE]]</f>
        <v>828</v>
      </c>
      <c r="M320" s="17">
        <f>InputData[[#This Row],[QUANTITY]]*InputData[[#This Row],[SELLING PRICE]]*(1-InputData[[#This Row],[DISCOUNT %]])</f>
        <v>1043.28</v>
      </c>
      <c r="N320" s="10">
        <f>DAY(InputData[[#This Row],[DATE]])</f>
        <v>19</v>
      </c>
      <c r="O320" s="10" t="str">
        <f>TEXT(InputData[[#This Row],[DATE]],"mmm")</f>
        <v>Mar</v>
      </c>
      <c r="P320" s="10">
        <f>YEAR(InputData[[#This Row],[DATE]])</f>
        <v>2022</v>
      </c>
    </row>
    <row r="321" spans="1:16" x14ac:dyDescent="0.35">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17">
        <f>VLOOKUP(InputData[[#This Row],[PRODUCT ID]],MasterData[],5,0)</f>
        <v>89</v>
      </c>
      <c r="K321" s="17">
        <f>VLOOKUP(InputData[[#This Row],[PRODUCT ID]],MasterData[],6,0)</f>
        <v>117.48</v>
      </c>
      <c r="L321" s="17">
        <f>InputData[[#This Row],[QUANTITY]]*InputData[[#This Row],[BUYING PRIZE]]</f>
        <v>801</v>
      </c>
      <c r="M321" s="17">
        <f>InputData[[#This Row],[QUANTITY]]*InputData[[#This Row],[SELLING PRICE]]*(1-InputData[[#This Row],[DISCOUNT %]])</f>
        <v>1057.32</v>
      </c>
      <c r="N321" s="10">
        <f>DAY(InputData[[#This Row],[DATE]])</f>
        <v>23</v>
      </c>
      <c r="O321" s="10" t="str">
        <f>TEXT(InputData[[#This Row],[DATE]],"mmm")</f>
        <v>Mar</v>
      </c>
      <c r="P321" s="10">
        <f>YEAR(InputData[[#This Row],[DATE]])</f>
        <v>2022</v>
      </c>
    </row>
    <row r="322" spans="1:16" x14ac:dyDescent="0.35">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17">
        <f>VLOOKUP(InputData[[#This Row],[PRODUCT ID]],MasterData[],5,0)</f>
        <v>98</v>
      </c>
      <c r="K322" s="17">
        <f>VLOOKUP(InputData[[#This Row],[PRODUCT ID]],MasterData[],6,0)</f>
        <v>103.88</v>
      </c>
      <c r="L322" s="17">
        <f>InputData[[#This Row],[QUANTITY]]*InputData[[#This Row],[BUYING PRIZE]]</f>
        <v>196</v>
      </c>
      <c r="M322" s="17">
        <f>InputData[[#This Row],[QUANTITY]]*InputData[[#This Row],[SELLING PRICE]]*(1-InputData[[#This Row],[DISCOUNT %]])</f>
        <v>207.76</v>
      </c>
      <c r="N322" s="10">
        <f>DAY(InputData[[#This Row],[DATE]])</f>
        <v>25</v>
      </c>
      <c r="O322" s="10" t="str">
        <f>TEXT(InputData[[#This Row],[DATE]],"mmm")</f>
        <v>Mar</v>
      </c>
      <c r="P322" s="10">
        <f>YEAR(InputData[[#This Row],[DATE]])</f>
        <v>2022</v>
      </c>
    </row>
    <row r="323" spans="1:16" x14ac:dyDescent="0.35">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17">
        <f>VLOOKUP(InputData[[#This Row],[PRODUCT ID]],MasterData[],5,0)</f>
        <v>148</v>
      </c>
      <c r="K323" s="17">
        <f>VLOOKUP(InputData[[#This Row],[PRODUCT ID]],MasterData[],6,0)</f>
        <v>201.28</v>
      </c>
      <c r="L323" s="17">
        <f>InputData[[#This Row],[QUANTITY]]*InputData[[#This Row],[BUYING PRIZE]]</f>
        <v>1628</v>
      </c>
      <c r="M323" s="17">
        <f>InputData[[#This Row],[QUANTITY]]*InputData[[#This Row],[SELLING PRICE]]*(1-InputData[[#This Row],[DISCOUNT %]])</f>
        <v>2214.08</v>
      </c>
      <c r="N323" s="10">
        <f>DAY(InputData[[#This Row],[DATE]])</f>
        <v>25</v>
      </c>
      <c r="O323" s="10" t="str">
        <f>TEXT(InputData[[#This Row],[DATE]],"mmm")</f>
        <v>Mar</v>
      </c>
      <c r="P323" s="10">
        <f>YEAR(InputData[[#This Row],[DATE]])</f>
        <v>2022</v>
      </c>
    </row>
    <row r="324" spans="1:16" x14ac:dyDescent="0.35">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17">
        <f>VLOOKUP(InputData[[#This Row],[PRODUCT ID]],MasterData[],5,0)</f>
        <v>89</v>
      </c>
      <c r="K324" s="17">
        <f>VLOOKUP(InputData[[#This Row],[PRODUCT ID]],MasterData[],6,0)</f>
        <v>117.48</v>
      </c>
      <c r="L324" s="17">
        <f>InputData[[#This Row],[QUANTITY]]*InputData[[#This Row],[BUYING PRIZE]]</f>
        <v>1068</v>
      </c>
      <c r="M324" s="17">
        <f>InputData[[#This Row],[QUANTITY]]*InputData[[#This Row],[SELLING PRICE]]*(1-InputData[[#This Row],[DISCOUNT %]])</f>
        <v>1409.76</v>
      </c>
      <c r="N324" s="10">
        <f>DAY(InputData[[#This Row],[DATE]])</f>
        <v>29</v>
      </c>
      <c r="O324" s="10" t="str">
        <f>TEXT(InputData[[#This Row],[DATE]],"mmm")</f>
        <v>Mar</v>
      </c>
      <c r="P324" s="10">
        <f>YEAR(InputData[[#This Row],[DATE]])</f>
        <v>2022</v>
      </c>
    </row>
    <row r="325" spans="1:16" x14ac:dyDescent="0.35">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17">
        <f>VLOOKUP(InputData[[#This Row],[PRODUCT ID]],MasterData[],5,0)</f>
        <v>98</v>
      </c>
      <c r="K325" s="17">
        <f>VLOOKUP(InputData[[#This Row],[PRODUCT ID]],MasterData[],6,0)</f>
        <v>103.88</v>
      </c>
      <c r="L325" s="17">
        <f>InputData[[#This Row],[QUANTITY]]*InputData[[#This Row],[BUYING PRIZE]]</f>
        <v>1274</v>
      </c>
      <c r="M325" s="17">
        <f>InputData[[#This Row],[QUANTITY]]*InputData[[#This Row],[SELLING PRICE]]*(1-InputData[[#This Row],[DISCOUNT %]])</f>
        <v>1350.44</v>
      </c>
      <c r="N325" s="10">
        <f>DAY(InputData[[#This Row],[DATE]])</f>
        <v>30</v>
      </c>
      <c r="O325" s="10" t="str">
        <f>TEXT(InputData[[#This Row],[DATE]],"mmm")</f>
        <v>Mar</v>
      </c>
      <c r="P325" s="10">
        <f>YEAR(InputData[[#This Row],[DATE]])</f>
        <v>2022</v>
      </c>
    </row>
    <row r="326" spans="1:16" x14ac:dyDescent="0.35">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17">
        <f>VLOOKUP(InputData[[#This Row],[PRODUCT ID]],MasterData[],5,0)</f>
        <v>105</v>
      </c>
      <c r="K326" s="17">
        <f>VLOOKUP(InputData[[#This Row],[PRODUCT ID]],MasterData[],6,0)</f>
        <v>142.80000000000001</v>
      </c>
      <c r="L326" s="17">
        <f>InputData[[#This Row],[QUANTITY]]*InputData[[#This Row],[BUYING PRIZE]]</f>
        <v>210</v>
      </c>
      <c r="M326" s="17">
        <f>InputData[[#This Row],[QUANTITY]]*InputData[[#This Row],[SELLING PRICE]]*(1-InputData[[#This Row],[DISCOUNT %]])</f>
        <v>285.60000000000002</v>
      </c>
      <c r="N326" s="10">
        <f>DAY(InputData[[#This Row],[DATE]])</f>
        <v>1</v>
      </c>
      <c r="O326" s="10" t="str">
        <f>TEXT(InputData[[#This Row],[DATE]],"mmm")</f>
        <v>Apr</v>
      </c>
      <c r="P326" s="10">
        <f>YEAR(InputData[[#This Row],[DATE]])</f>
        <v>2022</v>
      </c>
    </row>
    <row r="327" spans="1:16" x14ac:dyDescent="0.35">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17">
        <f>VLOOKUP(InputData[[#This Row],[PRODUCT ID]],MasterData[],5,0)</f>
        <v>105</v>
      </c>
      <c r="K327" s="17">
        <f>VLOOKUP(InputData[[#This Row],[PRODUCT ID]],MasterData[],6,0)</f>
        <v>142.80000000000001</v>
      </c>
      <c r="L327" s="17">
        <f>InputData[[#This Row],[QUANTITY]]*InputData[[#This Row],[BUYING PRIZE]]</f>
        <v>315</v>
      </c>
      <c r="M327" s="17">
        <f>InputData[[#This Row],[QUANTITY]]*InputData[[#This Row],[SELLING PRICE]]*(1-InputData[[#This Row],[DISCOUNT %]])</f>
        <v>428.40000000000003</v>
      </c>
      <c r="N327" s="10">
        <f>DAY(InputData[[#This Row],[DATE]])</f>
        <v>2</v>
      </c>
      <c r="O327" s="10" t="str">
        <f>TEXT(InputData[[#This Row],[DATE]],"mmm")</f>
        <v>Apr</v>
      </c>
      <c r="P327" s="10">
        <f>YEAR(InputData[[#This Row],[DATE]])</f>
        <v>2022</v>
      </c>
    </row>
    <row r="328" spans="1:16" x14ac:dyDescent="0.35">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17">
        <f>VLOOKUP(InputData[[#This Row],[PRODUCT ID]],MasterData[],5,0)</f>
        <v>90</v>
      </c>
      <c r="K328" s="17">
        <f>VLOOKUP(InputData[[#This Row],[PRODUCT ID]],MasterData[],6,0)</f>
        <v>115.2</v>
      </c>
      <c r="L328" s="17">
        <f>InputData[[#This Row],[QUANTITY]]*InputData[[#This Row],[BUYING PRIZE]]</f>
        <v>180</v>
      </c>
      <c r="M328" s="17">
        <f>InputData[[#This Row],[QUANTITY]]*InputData[[#This Row],[SELLING PRICE]]*(1-InputData[[#This Row],[DISCOUNT %]])</f>
        <v>230.4</v>
      </c>
      <c r="N328" s="10">
        <f>DAY(InputData[[#This Row],[DATE]])</f>
        <v>6</v>
      </c>
      <c r="O328" s="10" t="str">
        <f>TEXT(InputData[[#This Row],[DATE]],"mmm")</f>
        <v>Apr</v>
      </c>
      <c r="P328" s="10">
        <f>YEAR(InputData[[#This Row],[DATE]])</f>
        <v>2022</v>
      </c>
    </row>
    <row r="329" spans="1:16" x14ac:dyDescent="0.35">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17">
        <f>VLOOKUP(InputData[[#This Row],[PRODUCT ID]],MasterData[],5,0)</f>
        <v>18</v>
      </c>
      <c r="K329" s="17">
        <f>VLOOKUP(InputData[[#This Row],[PRODUCT ID]],MasterData[],6,0)</f>
        <v>24.66</v>
      </c>
      <c r="L329" s="17">
        <f>InputData[[#This Row],[QUANTITY]]*InputData[[#This Row],[BUYING PRIZE]]</f>
        <v>126</v>
      </c>
      <c r="M329" s="17">
        <f>InputData[[#This Row],[QUANTITY]]*InputData[[#This Row],[SELLING PRICE]]*(1-InputData[[#This Row],[DISCOUNT %]])</f>
        <v>172.62</v>
      </c>
      <c r="N329" s="10">
        <f>DAY(InputData[[#This Row],[DATE]])</f>
        <v>7</v>
      </c>
      <c r="O329" s="10" t="str">
        <f>TEXT(InputData[[#This Row],[DATE]],"mmm")</f>
        <v>Apr</v>
      </c>
      <c r="P329" s="10">
        <f>YEAR(InputData[[#This Row],[DATE]])</f>
        <v>2022</v>
      </c>
    </row>
    <row r="330" spans="1:16" x14ac:dyDescent="0.35">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17">
        <f>VLOOKUP(InputData[[#This Row],[PRODUCT ID]],MasterData[],5,0)</f>
        <v>37</v>
      </c>
      <c r="K330" s="17">
        <f>VLOOKUP(InputData[[#This Row],[PRODUCT ID]],MasterData[],6,0)</f>
        <v>42.55</v>
      </c>
      <c r="L330" s="17">
        <f>InputData[[#This Row],[QUANTITY]]*InputData[[#This Row],[BUYING PRIZE]]</f>
        <v>444</v>
      </c>
      <c r="M330" s="17">
        <f>InputData[[#This Row],[QUANTITY]]*InputData[[#This Row],[SELLING PRICE]]*(1-InputData[[#This Row],[DISCOUNT %]])</f>
        <v>510.59999999999997</v>
      </c>
      <c r="N330" s="10">
        <f>DAY(InputData[[#This Row],[DATE]])</f>
        <v>9</v>
      </c>
      <c r="O330" s="10" t="str">
        <f>TEXT(InputData[[#This Row],[DATE]],"mmm")</f>
        <v>Apr</v>
      </c>
      <c r="P330" s="10">
        <f>YEAR(InputData[[#This Row],[DATE]])</f>
        <v>2022</v>
      </c>
    </row>
    <row r="331" spans="1:16" x14ac:dyDescent="0.35">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17">
        <f>VLOOKUP(InputData[[#This Row],[PRODUCT ID]],MasterData[],5,0)</f>
        <v>105</v>
      </c>
      <c r="K331" s="17">
        <f>VLOOKUP(InputData[[#This Row],[PRODUCT ID]],MasterData[],6,0)</f>
        <v>142.80000000000001</v>
      </c>
      <c r="L331" s="17">
        <f>InputData[[#This Row],[QUANTITY]]*InputData[[#This Row],[BUYING PRIZE]]</f>
        <v>945</v>
      </c>
      <c r="M331" s="17">
        <f>InputData[[#This Row],[QUANTITY]]*InputData[[#This Row],[SELLING PRICE]]*(1-InputData[[#This Row],[DISCOUNT %]])</f>
        <v>1285.2</v>
      </c>
      <c r="N331" s="10">
        <f>DAY(InputData[[#This Row],[DATE]])</f>
        <v>9</v>
      </c>
      <c r="O331" s="10" t="str">
        <f>TEXT(InputData[[#This Row],[DATE]],"mmm")</f>
        <v>Apr</v>
      </c>
      <c r="P331" s="10">
        <f>YEAR(InputData[[#This Row],[DATE]])</f>
        <v>2022</v>
      </c>
    </row>
    <row r="332" spans="1:16" x14ac:dyDescent="0.35">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17">
        <f>VLOOKUP(InputData[[#This Row],[PRODUCT ID]],MasterData[],5,0)</f>
        <v>13</v>
      </c>
      <c r="K332" s="17">
        <f>VLOOKUP(InputData[[#This Row],[PRODUCT ID]],MasterData[],6,0)</f>
        <v>16.64</v>
      </c>
      <c r="L332" s="17">
        <f>InputData[[#This Row],[QUANTITY]]*InputData[[#This Row],[BUYING PRIZE]]</f>
        <v>182</v>
      </c>
      <c r="M332" s="17">
        <f>InputData[[#This Row],[QUANTITY]]*InputData[[#This Row],[SELLING PRICE]]*(1-InputData[[#This Row],[DISCOUNT %]])</f>
        <v>232.96</v>
      </c>
      <c r="N332" s="10">
        <f>DAY(InputData[[#This Row],[DATE]])</f>
        <v>13</v>
      </c>
      <c r="O332" s="10" t="str">
        <f>TEXT(InputData[[#This Row],[DATE]],"mmm")</f>
        <v>Apr</v>
      </c>
      <c r="P332" s="10">
        <f>YEAR(InputData[[#This Row],[DATE]])</f>
        <v>2022</v>
      </c>
    </row>
    <row r="333" spans="1:16" x14ac:dyDescent="0.35">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17">
        <f>VLOOKUP(InputData[[#This Row],[PRODUCT ID]],MasterData[],5,0)</f>
        <v>138</v>
      </c>
      <c r="K333" s="17">
        <f>VLOOKUP(InputData[[#This Row],[PRODUCT ID]],MasterData[],6,0)</f>
        <v>173.88</v>
      </c>
      <c r="L333" s="17">
        <f>InputData[[#This Row],[QUANTITY]]*InputData[[#This Row],[BUYING PRIZE]]</f>
        <v>1242</v>
      </c>
      <c r="M333" s="17">
        <f>InputData[[#This Row],[QUANTITY]]*InputData[[#This Row],[SELLING PRICE]]*(1-InputData[[#This Row],[DISCOUNT %]])</f>
        <v>1564.92</v>
      </c>
      <c r="N333" s="10">
        <f>DAY(InputData[[#This Row],[DATE]])</f>
        <v>18</v>
      </c>
      <c r="O333" s="10" t="str">
        <f>TEXT(InputData[[#This Row],[DATE]],"mmm")</f>
        <v>Apr</v>
      </c>
      <c r="P333" s="10">
        <f>YEAR(InputData[[#This Row],[DATE]])</f>
        <v>2022</v>
      </c>
    </row>
    <row r="334" spans="1:16" x14ac:dyDescent="0.35">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17">
        <f>VLOOKUP(InputData[[#This Row],[PRODUCT ID]],MasterData[],5,0)</f>
        <v>37</v>
      </c>
      <c r="K334" s="17">
        <f>VLOOKUP(InputData[[#This Row],[PRODUCT ID]],MasterData[],6,0)</f>
        <v>49.21</v>
      </c>
      <c r="L334" s="17">
        <f>InputData[[#This Row],[QUANTITY]]*InputData[[#This Row],[BUYING PRIZE]]</f>
        <v>74</v>
      </c>
      <c r="M334" s="17">
        <f>InputData[[#This Row],[QUANTITY]]*InputData[[#This Row],[SELLING PRICE]]*(1-InputData[[#This Row],[DISCOUNT %]])</f>
        <v>98.42</v>
      </c>
      <c r="N334" s="10">
        <f>DAY(InputData[[#This Row],[DATE]])</f>
        <v>20</v>
      </c>
      <c r="O334" s="10" t="str">
        <f>TEXT(InputData[[#This Row],[DATE]],"mmm")</f>
        <v>Apr</v>
      </c>
      <c r="P334" s="10">
        <f>YEAR(InputData[[#This Row],[DATE]])</f>
        <v>2022</v>
      </c>
    </row>
    <row r="335" spans="1:16" x14ac:dyDescent="0.35">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17">
        <f>VLOOKUP(InputData[[#This Row],[PRODUCT ID]],MasterData[],5,0)</f>
        <v>73</v>
      </c>
      <c r="K335" s="17">
        <f>VLOOKUP(InputData[[#This Row],[PRODUCT ID]],MasterData[],6,0)</f>
        <v>94.17</v>
      </c>
      <c r="L335" s="17">
        <f>InputData[[#This Row],[QUANTITY]]*InputData[[#This Row],[BUYING PRIZE]]</f>
        <v>292</v>
      </c>
      <c r="M335" s="17">
        <f>InputData[[#This Row],[QUANTITY]]*InputData[[#This Row],[SELLING PRICE]]*(1-InputData[[#This Row],[DISCOUNT %]])</f>
        <v>376.68</v>
      </c>
      <c r="N335" s="10">
        <f>DAY(InputData[[#This Row],[DATE]])</f>
        <v>20</v>
      </c>
      <c r="O335" s="10" t="str">
        <f>TEXT(InputData[[#This Row],[DATE]],"mmm")</f>
        <v>Apr</v>
      </c>
      <c r="P335" s="10">
        <f>YEAR(InputData[[#This Row],[DATE]])</f>
        <v>2022</v>
      </c>
    </row>
    <row r="336" spans="1:16" x14ac:dyDescent="0.35">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17">
        <f>VLOOKUP(InputData[[#This Row],[PRODUCT ID]],MasterData[],5,0)</f>
        <v>148</v>
      </c>
      <c r="K336" s="17">
        <f>VLOOKUP(InputData[[#This Row],[PRODUCT ID]],MasterData[],6,0)</f>
        <v>201.28</v>
      </c>
      <c r="L336" s="17">
        <f>InputData[[#This Row],[QUANTITY]]*InputData[[#This Row],[BUYING PRIZE]]</f>
        <v>296</v>
      </c>
      <c r="M336" s="17">
        <f>InputData[[#This Row],[QUANTITY]]*InputData[[#This Row],[SELLING PRICE]]*(1-InputData[[#This Row],[DISCOUNT %]])</f>
        <v>402.56</v>
      </c>
      <c r="N336" s="10">
        <f>DAY(InputData[[#This Row],[DATE]])</f>
        <v>21</v>
      </c>
      <c r="O336" s="10" t="str">
        <f>TEXT(InputData[[#This Row],[DATE]],"mmm")</f>
        <v>Apr</v>
      </c>
      <c r="P336" s="10">
        <f>YEAR(InputData[[#This Row],[DATE]])</f>
        <v>2022</v>
      </c>
    </row>
    <row r="337" spans="1:16" x14ac:dyDescent="0.35">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17">
        <f>VLOOKUP(InputData[[#This Row],[PRODUCT ID]],MasterData[],5,0)</f>
        <v>18</v>
      </c>
      <c r="K337" s="17">
        <f>VLOOKUP(InputData[[#This Row],[PRODUCT ID]],MasterData[],6,0)</f>
        <v>24.66</v>
      </c>
      <c r="L337" s="17">
        <f>InputData[[#This Row],[QUANTITY]]*InputData[[#This Row],[BUYING PRIZE]]</f>
        <v>252</v>
      </c>
      <c r="M337" s="17">
        <f>InputData[[#This Row],[QUANTITY]]*InputData[[#This Row],[SELLING PRICE]]*(1-InputData[[#This Row],[DISCOUNT %]])</f>
        <v>345.24</v>
      </c>
      <c r="N337" s="10">
        <f>DAY(InputData[[#This Row],[DATE]])</f>
        <v>21</v>
      </c>
      <c r="O337" s="10" t="str">
        <f>TEXT(InputData[[#This Row],[DATE]],"mmm")</f>
        <v>Apr</v>
      </c>
      <c r="P337" s="10">
        <f>YEAR(InputData[[#This Row],[DATE]])</f>
        <v>2022</v>
      </c>
    </row>
    <row r="338" spans="1:16" x14ac:dyDescent="0.35">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17">
        <f>VLOOKUP(InputData[[#This Row],[PRODUCT ID]],MasterData[],5,0)</f>
        <v>76</v>
      </c>
      <c r="K338" s="17">
        <f>VLOOKUP(InputData[[#This Row],[PRODUCT ID]],MasterData[],6,0)</f>
        <v>82.08</v>
      </c>
      <c r="L338" s="17">
        <f>InputData[[#This Row],[QUANTITY]]*InputData[[#This Row],[BUYING PRIZE]]</f>
        <v>1140</v>
      </c>
      <c r="M338" s="17">
        <f>InputData[[#This Row],[QUANTITY]]*InputData[[#This Row],[SELLING PRICE]]*(1-InputData[[#This Row],[DISCOUNT %]])</f>
        <v>1231.2</v>
      </c>
      <c r="N338" s="10">
        <f>DAY(InputData[[#This Row],[DATE]])</f>
        <v>23</v>
      </c>
      <c r="O338" s="10" t="str">
        <f>TEXT(InputData[[#This Row],[DATE]],"mmm")</f>
        <v>Apr</v>
      </c>
      <c r="P338" s="10">
        <f>YEAR(InputData[[#This Row],[DATE]])</f>
        <v>2022</v>
      </c>
    </row>
    <row r="339" spans="1:16" x14ac:dyDescent="0.35">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17">
        <f>VLOOKUP(InputData[[#This Row],[PRODUCT ID]],MasterData[],5,0)</f>
        <v>55</v>
      </c>
      <c r="K339" s="17">
        <f>VLOOKUP(InputData[[#This Row],[PRODUCT ID]],MasterData[],6,0)</f>
        <v>58.3</v>
      </c>
      <c r="L339" s="17">
        <f>InputData[[#This Row],[QUANTITY]]*InputData[[#This Row],[BUYING PRIZE]]</f>
        <v>220</v>
      </c>
      <c r="M339" s="17">
        <f>InputData[[#This Row],[QUANTITY]]*InputData[[#This Row],[SELLING PRICE]]*(1-InputData[[#This Row],[DISCOUNT %]])</f>
        <v>233.2</v>
      </c>
      <c r="N339" s="10">
        <f>DAY(InputData[[#This Row],[DATE]])</f>
        <v>24</v>
      </c>
      <c r="O339" s="10" t="str">
        <f>TEXT(InputData[[#This Row],[DATE]],"mmm")</f>
        <v>Apr</v>
      </c>
      <c r="P339" s="10">
        <f>YEAR(InputData[[#This Row],[DATE]])</f>
        <v>2022</v>
      </c>
    </row>
    <row r="340" spans="1:16" x14ac:dyDescent="0.35">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17">
        <f>VLOOKUP(InputData[[#This Row],[PRODUCT ID]],MasterData[],5,0)</f>
        <v>44</v>
      </c>
      <c r="K340" s="17">
        <f>VLOOKUP(InputData[[#This Row],[PRODUCT ID]],MasterData[],6,0)</f>
        <v>48.84</v>
      </c>
      <c r="L340" s="17">
        <f>InputData[[#This Row],[QUANTITY]]*InputData[[#This Row],[BUYING PRIZE]]</f>
        <v>396</v>
      </c>
      <c r="M340" s="17">
        <f>InputData[[#This Row],[QUANTITY]]*InputData[[#This Row],[SELLING PRICE]]*(1-InputData[[#This Row],[DISCOUNT %]])</f>
        <v>439.56000000000006</v>
      </c>
      <c r="N340" s="10">
        <f>DAY(InputData[[#This Row],[DATE]])</f>
        <v>25</v>
      </c>
      <c r="O340" s="10" t="str">
        <f>TEXT(InputData[[#This Row],[DATE]],"mmm")</f>
        <v>Apr</v>
      </c>
      <c r="P340" s="10">
        <f>YEAR(InputData[[#This Row],[DATE]])</f>
        <v>2022</v>
      </c>
    </row>
    <row r="341" spans="1:16" x14ac:dyDescent="0.35">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17">
        <f>VLOOKUP(InputData[[#This Row],[PRODUCT ID]],MasterData[],5,0)</f>
        <v>71</v>
      </c>
      <c r="K341" s="17">
        <f>VLOOKUP(InputData[[#This Row],[PRODUCT ID]],MasterData[],6,0)</f>
        <v>80.94</v>
      </c>
      <c r="L341" s="17">
        <f>InputData[[#This Row],[QUANTITY]]*InputData[[#This Row],[BUYING PRIZE]]</f>
        <v>568</v>
      </c>
      <c r="M341" s="17">
        <f>InputData[[#This Row],[QUANTITY]]*InputData[[#This Row],[SELLING PRICE]]*(1-InputData[[#This Row],[DISCOUNT %]])</f>
        <v>647.52</v>
      </c>
      <c r="N341" s="10">
        <f>DAY(InputData[[#This Row],[DATE]])</f>
        <v>25</v>
      </c>
      <c r="O341" s="10" t="str">
        <f>TEXT(InputData[[#This Row],[DATE]],"mmm")</f>
        <v>Apr</v>
      </c>
      <c r="P341" s="10">
        <f>YEAR(InputData[[#This Row],[DATE]])</f>
        <v>2022</v>
      </c>
    </row>
    <row r="342" spans="1:16" x14ac:dyDescent="0.35">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17">
        <f>VLOOKUP(InputData[[#This Row],[PRODUCT ID]],MasterData[],5,0)</f>
        <v>48</v>
      </c>
      <c r="K342" s="17">
        <f>VLOOKUP(InputData[[#This Row],[PRODUCT ID]],MasterData[],6,0)</f>
        <v>57.120000000000005</v>
      </c>
      <c r="L342" s="17">
        <f>InputData[[#This Row],[QUANTITY]]*InputData[[#This Row],[BUYING PRIZE]]</f>
        <v>96</v>
      </c>
      <c r="M342" s="17">
        <f>InputData[[#This Row],[QUANTITY]]*InputData[[#This Row],[SELLING PRICE]]*(1-InputData[[#This Row],[DISCOUNT %]])</f>
        <v>114.24000000000001</v>
      </c>
      <c r="N342" s="10">
        <f>DAY(InputData[[#This Row],[DATE]])</f>
        <v>26</v>
      </c>
      <c r="O342" s="10" t="str">
        <f>TEXT(InputData[[#This Row],[DATE]],"mmm")</f>
        <v>Apr</v>
      </c>
      <c r="P342" s="10">
        <f>YEAR(InputData[[#This Row],[DATE]])</f>
        <v>2022</v>
      </c>
    </row>
    <row r="343" spans="1:16" x14ac:dyDescent="0.35">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17">
        <f>VLOOKUP(InputData[[#This Row],[PRODUCT ID]],MasterData[],5,0)</f>
        <v>112</v>
      </c>
      <c r="K343" s="17">
        <f>VLOOKUP(InputData[[#This Row],[PRODUCT ID]],MasterData[],6,0)</f>
        <v>146.72</v>
      </c>
      <c r="L343" s="17">
        <f>InputData[[#This Row],[QUANTITY]]*InputData[[#This Row],[BUYING PRIZE]]</f>
        <v>1568</v>
      </c>
      <c r="M343" s="17">
        <f>InputData[[#This Row],[QUANTITY]]*InputData[[#This Row],[SELLING PRICE]]*(1-InputData[[#This Row],[DISCOUNT %]])</f>
        <v>2054.08</v>
      </c>
      <c r="N343" s="10">
        <f>DAY(InputData[[#This Row],[DATE]])</f>
        <v>28</v>
      </c>
      <c r="O343" s="10" t="str">
        <f>TEXT(InputData[[#This Row],[DATE]],"mmm")</f>
        <v>Apr</v>
      </c>
      <c r="P343" s="10">
        <f>YEAR(InputData[[#This Row],[DATE]])</f>
        <v>2022</v>
      </c>
    </row>
    <row r="344" spans="1:16" x14ac:dyDescent="0.35">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17">
        <f>VLOOKUP(InputData[[#This Row],[PRODUCT ID]],MasterData[],5,0)</f>
        <v>13</v>
      </c>
      <c r="K344" s="17">
        <f>VLOOKUP(InputData[[#This Row],[PRODUCT ID]],MasterData[],6,0)</f>
        <v>16.64</v>
      </c>
      <c r="L344" s="17">
        <f>InputData[[#This Row],[QUANTITY]]*InputData[[#This Row],[BUYING PRIZE]]</f>
        <v>169</v>
      </c>
      <c r="M344" s="17">
        <f>InputData[[#This Row],[QUANTITY]]*InputData[[#This Row],[SELLING PRICE]]*(1-InputData[[#This Row],[DISCOUNT %]])</f>
        <v>216.32</v>
      </c>
      <c r="N344" s="10">
        <f>DAY(InputData[[#This Row],[DATE]])</f>
        <v>30</v>
      </c>
      <c r="O344" s="10" t="str">
        <f>TEXT(InputData[[#This Row],[DATE]],"mmm")</f>
        <v>Apr</v>
      </c>
      <c r="P344" s="10">
        <f>YEAR(InputData[[#This Row],[DATE]])</f>
        <v>2022</v>
      </c>
    </row>
    <row r="345" spans="1:16" x14ac:dyDescent="0.35">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17">
        <f>VLOOKUP(InputData[[#This Row],[PRODUCT ID]],MasterData[],5,0)</f>
        <v>48</v>
      </c>
      <c r="K345" s="17">
        <f>VLOOKUP(InputData[[#This Row],[PRODUCT ID]],MasterData[],6,0)</f>
        <v>57.120000000000005</v>
      </c>
      <c r="L345" s="17">
        <f>InputData[[#This Row],[QUANTITY]]*InputData[[#This Row],[BUYING PRIZE]]</f>
        <v>384</v>
      </c>
      <c r="M345" s="17">
        <f>InputData[[#This Row],[QUANTITY]]*InputData[[#This Row],[SELLING PRICE]]*(1-InputData[[#This Row],[DISCOUNT %]])</f>
        <v>456.96000000000004</v>
      </c>
      <c r="N345" s="10">
        <f>DAY(InputData[[#This Row],[DATE]])</f>
        <v>30</v>
      </c>
      <c r="O345" s="10" t="str">
        <f>TEXT(InputData[[#This Row],[DATE]],"mmm")</f>
        <v>Apr</v>
      </c>
      <c r="P345" s="10">
        <f>YEAR(InputData[[#This Row],[DATE]])</f>
        <v>2022</v>
      </c>
    </row>
    <row r="346" spans="1:16" x14ac:dyDescent="0.35">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17">
        <f>VLOOKUP(InputData[[#This Row],[PRODUCT ID]],MasterData[],5,0)</f>
        <v>55</v>
      </c>
      <c r="K346" s="17">
        <f>VLOOKUP(InputData[[#This Row],[PRODUCT ID]],MasterData[],6,0)</f>
        <v>58.3</v>
      </c>
      <c r="L346" s="17">
        <f>InputData[[#This Row],[QUANTITY]]*InputData[[#This Row],[BUYING PRIZE]]</f>
        <v>495</v>
      </c>
      <c r="M346" s="17">
        <f>InputData[[#This Row],[QUANTITY]]*InputData[[#This Row],[SELLING PRICE]]*(1-InputData[[#This Row],[DISCOUNT %]])</f>
        <v>524.69999999999993</v>
      </c>
      <c r="N346" s="10">
        <f>DAY(InputData[[#This Row],[DATE]])</f>
        <v>1</v>
      </c>
      <c r="O346" s="10" t="str">
        <f>TEXT(InputData[[#This Row],[DATE]],"mmm")</f>
        <v>May</v>
      </c>
      <c r="P346" s="10">
        <f>YEAR(InputData[[#This Row],[DATE]])</f>
        <v>2022</v>
      </c>
    </row>
    <row r="347" spans="1:16" x14ac:dyDescent="0.35">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17">
        <f>VLOOKUP(InputData[[#This Row],[PRODUCT ID]],MasterData[],5,0)</f>
        <v>95</v>
      </c>
      <c r="K347" s="17">
        <f>VLOOKUP(InputData[[#This Row],[PRODUCT ID]],MasterData[],6,0)</f>
        <v>119.7</v>
      </c>
      <c r="L347" s="17">
        <f>InputData[[#This Row],[QUANTITY]]*InputData[[#This Row],[BUYING PRIZE]]</f>
        <v>570</v>
      </c>
      <c r="M347" s="17">
        <f>InputData[[#This Row],[QUANTITY]]*InputData[[#This Row],[SELLING PRICE]]*(1-InputData[[#This Row],[DISCOUNT %]])</f>
        <v>718.2</v>
      </c>
      <c r="N347" s="10">
        <f>DAY(InputData[[#This Row],[DATE]])</f>
        <v>1</v>
      </c>
      <c r="O347" s="10" t="str">
        <f>TEXT(InputData[[#This Row],[DATE]],"mmm")</f>
        <v>May</v>
      </c>
      <c r="P347" s="10">
        <f>YEAR(InputData[[#This Row],[DATE]])</f>
        <v>2022</v>
      </c>
    </row>
    <row r="348" spans="1:16" x14ac:dyDescent="0.35">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17">
        <f>VLOOKUP(InputData[[#This Row],[PRODUCT ID]],MasterData[],5,0)</f>
        <v>112</v>
      </c>
      <c r="K348" s="17">
        <f>VLOOKUP(InputData[[#This Row],[PRODUCT ID]],MasterData[],6,0)</f>
        <v>122.08</v>
      </c>
      <c r="L348" s="17">
        <f>InputData[[#This Row],[QUANTITY]]*InputData[[#This Row],[BUYING PRIZE]]</f>
        <v>448</v>
      </c>
      <c r="M348" s="17">
        <f>InputData[[#This Row],[QUANTITY]]*InputData[[#This Row],[SELLING PRICE]]*(1-InputData[[#This Row],[DISCOUNT %]])</f>
        <v>488.32</v>
      </c>
      <c r="N348" s="10">
        <f>DAY(InputData[[#This Row],[DATE]])</f>
        <v>2</v>
      </c>
      <c r="O348" s="10" t="str">
        <f>TEXT(InputData[[#This Row],[DATE]],"mmm")</f>
        <v>May</v>
      </c>
      <c r="P348" s="10">
        <f>YEAR(InputData[[#This Row],[DATE]])</f>
        <v>2022</v>
      </c>
    </row>
    <row r="349" spans="1:16" x14ac:dyDescent="0.35">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17">
        <f>VLOOKUP(InputData[[#This Row],[PRODUCT ID]],MasterData[],5,0)</f>
        <v>61</v>
      </c>
      <c r="K349" s="17">
        <f>VLOOKUP(InputData[[#This Row],[PRODUCT ID]],MasterData[],6,0)</f>
        <v>76.25</v>
      </c>
      <c r="L349" s="17">
        <f>InputData[[#This Row],[QUANTITY]]*InputData[[#This Row],[BUYING PRIZE]]</f>
        <v>610</v>
      </c>
      <c r="M349" s="17">
        <f>InputData[[#This Row],[QUANTITY]]*InputData[[#This Row],[SELLING PRICE]]*(1-InputData[[#This Row],[DISCOUNT %]])</f>
        <v>762.5</v>
      </c>
      <c r="N349" s="10">
        <f>DAY(InputData[[#This Row],[DATE]])</f>
        <v>4</v>
      </c>
      <c r="O349" s="10" t="str">
        <f>TEXT(InputData[[#This Row],[DATE]],"mmm")</f>
        <v>May</v>
      </c>
      <c r="P349" s="10">
        <f>YEAR(InputData[[#This Row],[DATE]])</f>
        <v>2022</v>
      </c>
    </row>
    <row r="350" spans="1:16" x14ac:dyDescent="0.35">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17">
        <f>VLOOKUP(InputData[[#This Row],[PRODUCT ID]],MasterData[],5,0)</f>
        <v>55</v>
      </c>
      <c r="K350" s="17">
        <f>VLOOKUP(InputData[[#This Row],[PRODUCT ID]],MasterData[],6,0)</f>
        <v>58.3</v>
      </c>
      <c r="L350" s="17">
        <f>InputData[[#This Row],[QUANTITY]]*InputData[[#This Row],[BUYING PRIZE]]</f>
        <v>385</v>
      </c>
      <c r="M350" s="17">
        <f>InputData[[#This Row],[QUANTITY]]*InputData[[#This Row],[SELLING PRICE]]*(1-InputData[[#This Row],[DISCOUNT %]])</f>
        <v>408.09999999999997</v>
      </c>
      <c r="N350" s="10">
        <f>DAY(InputData[[#This Row],[DATE]])</f>
        <v>6</v>
      </c>
      <c r="O350" s="10" t="str">
        <f>TEXT(InputData[[#This Row],[DATE]],"mmm")</f>
        <v>May</v>
      </c>
      <c r="P350" s="10">
        <f>YEAR(InputData[[#This Row],[DATE]])</f>
        <v>2022</v>
      </c>
    </row>
    <row r="351" spans="1:16" x14ac:dyDescent="0.35">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17">
        <f>VLOOKUP(InputData[[#This Row],[PRODUCT ID]],MasterData[],5,0)</f>
        <v>12</v>
      </c>
      <c r="K351" s="17">
        <f>VLOOKUP(InputData[[#This Row],[PRODUCT ID]],MasterData[],6,0)</f>
        <v>15.719999999999999</v>
      </c>
      <c r="L351" s="17">
        <f>InputData[[#This Row],[QUANTITY]]*InputData[[#This Row],[BUYING PRIZE]]</f>
        <v>48</v>
      </c>
      <c r="M351" s="17">
        <f>InputData[[#This Row],[QUANTITY]]*InputData[[#This Row],[SELLING PRICE]]*(1-InputData[[#This Row],[DISCOUNT %]])</f>
        <v>62.879999999999995</v>
      </c>
      <c r="N351" s="10">
        <f>DAY(InputData[[#This Row],[DATE]])</f>
        <v>7</v>
      </c>
      <c r="O351" s="10" t="str">
        <f>TEXT(InputData[[#This Row],[DATE]],"mmm")</f>
        <v>May</v>
      </c>
      <c r="P351" s="10">
        <f>YEAR(InputData[[#This Row],[DATE]])</f>
        <v>2022</v>
      </c>
    </row>
    <row r="352" spans="1:16" x14ac:dyDescent="0.35">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17">
        <f>VLOOKUP(InputData[[#This Row],[PRODUCT ID]],MasterData[],5,0)</f>
        <v>48</v>
      </c>
      <c r="K352" s="17">
        <f>VLOOKUP(InputData[[#This Row],[PRODUCT ID]],MasterData[],6,0)</f>
        <v>57.120000000000005</v>
      </c>
      <c r="L352" s="17">
        <f>InputData[[#This Row],[QUANTITY]]*InputData[[#This Row],[BUYING PRIZE]]</f>
        <v>48</v>
      </c>
      <c r="M352" s="17">
        <f>InputData[[#This Row],[QUANTITY]]*InputData[[#This Row],[SELLING PRICE]]*(1-InputData[[#This Row],[DISCOUNT %]])</f>
        <v>57.120000000000005</v>
      </c>
      <c r="N352" s="10">
        <f>DAY(InputData[[#This Row],[DATE]])</f>
        <v>7</v>
      </c>
      <c r="O352" s="10" t="str">
        <f>TEXT(InputData[[#This Row],[DATE]],"mmm")</f>
        <v>May</v>
      </c>
      <c r="P352" s="10">
        <f>YEAR(InputData[[#This Row],[DATE]])</f>
        <v>2022</v>
      </c>
    </row>
    <row r="353" spans="1:16" x14ac:dyDescent="0.35">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17">
        <f>VLOOKUP(InputData[[#This Row],[PRODUCT ID]],MasterData[],5,0)</f>
        <v>121</v>
      </c>
      <c r="K353" s="17">
        <f>VLOOKUP(InputData[[#This Row],[PRODUCT ID]],MasterData[],6,0)</f>
        <v>141.57</v>
      </c>
      <c r="L353" s="17">
        <f>InputData[[#This Row],[QUANTITY]]*InputData[[#This Row],[BUYING PRIZE]]</f>
        <v>847</v>
      </c>
      <c r="M353" s="17">
        <f>InputData[[#This Row],[QUANTITY]]*InputData[[#This Row],[SELLING PRICE]]*(1-InputData[[#This Row],[DISCOUNT %]])</f>
        <v>990.99</v>
      </c>
      <c r="N353" s="10">
        <f>DAY(InputData[[#This Row],[DATE]])</f>
        <v>8</v>
      </c>
      <c r="O353" s="10" t="str">
        <f>TEXT(InputData[[#This Row],[DATE]],"mmm")</f>
        <v>May</v>
      </c>
      <c r="P353" s="10">
        <f>YEAR(InputData[[#This Row],[DATE]])</f>
        <v>2022</v>
      </c>
    </row>
    <row r="354" spans="1:16" x14ac:dyDescent="0.35">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17">
        <f>VLOOKUP(InputData[[#This Row],[PRODUCT ID]],MasterData[],5,0)</f>
        <v>134</v>
      </c>
      <c r="K354" s="17">
        <f>VLOOKUP(InputData[[#This Row],[PRODUCT ID]],MasterData[],6,0)</f>
        <v>156.78</v>
      </c>
      <c r="L354" s="17">
        <f>InputData[[#This Row],[QUANTITY]]*InputData[[#This Row],[BUYING PRIZE]]</f>
        <v>1608</v>
      </c>
      <c r="M354" s="17">
        <f>InputData[[#This Row],[QUANTITY]]*InputData[[#This Row],[SELLING PRICE]]*(1-InputData[[#This Row],[DISCOUNT %]])</f>
        <v>1881.3600000000001</v>
      </c>
      <c r="N354" s="10">
        <f>DAY(InputData[[#This Row],[DATE]])</f>
        <v>9</v>
      </c>
      <c r="O354" s="10" t="str">
        <f>TEXT(InputData[[#This Row],[DATE]],"mmm")</f>
        <v>May</v>
      </c>
      <c r="P354" s="10">
        <f>YEAR(InputData[[#This Row],[DATE]])</f>
        <v>2022</v>
      </c>
    </row>
    <row r="355" spans="1:16" x14ac:dyDescent="0.35">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17">
        <f>VLOOKUP(InputData[[#This Row],[PRODUCT ID]],MasterData[],5,0)</f>
        <v>6</v>
      </c>
      <c r="K355" s="17">
        <f>VLOOKUP(InputData[[#This Row],[PRODUCT ID]],MasterData[],6,0)</f>
        <v>7.8599999999999994</v>
      </c>
      <c r="L355" s="17">
        <f>InputData[[#This Row],[QUANTITY]]*InputData[[#This Row],[BUYING PRIZE]]</f>
        <v>36</v>
      </c>
      <c r="M355" s="17">
        <f>InputData[[#This Row],[QUANTITY]]*InputData[[#This Row],[SELLING PRICE]]*(1-InputData[[#This Row],[DISCOUNT %]])</f>
        <v>47.16</v>
      </c>
      <c r="N355" s="10">
        <f>DAY(InputData[[#This Row],[DATE]])</f>
        <v>10</v>
      </c>
      <c r="O355" s="10" t="str">
        <f>TEXT(InputData[[#This Row],[DATE]],"mmm")</f>
        <v>May</v>
      </c>
      <c r="P355" s="10">
        <f>YEAR(InputData[[#This Row],[DATE]])</f>
        <v>2022</v>
      </c>
    </row>
    <row r="356" spans="1:16" x14ac:dyDescent="0.35">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17">
        <f>VLOOKUP(InputData[[#This Row],[PRODUCT ID]],MasterData[],5,0)</f>
        <v>44</v>
      </c>
      <c r="K356" s="17">
        <f>VLOOKUP(InputData[[#This Row],[PRODUCT ID]],MasterData[],6,0)</f>
        <v>48.4</v>
      </c>
      <c r="L356" s="17">
        <f>InputData[[#This Row],[QUANTITY]]*InputData[[#This Row],[BUYING PRIZE]]</f>
        <v>308</v>
      </c>
      <c r="M356" s="17">
        <f>InputData[[#This Row],[QUANTITY]]*InputData[[#This Row],[SELLING PRICE]]*(1-InputData[[#This Row],[DISCOUNT %]])</f>
        <v>338.8</v>
      </c>
      <c r="N356" s="10">
        <f>DAY(InputData[[#This Row],[DATE]])</f>
        <v>12</v>
      </c>
      <c r="O356" s="10" t="str">
        <f>TEXT(InputData[[#This Row],[DATE]],"mmm")</f>
        <v>May</v>
      </c>
      <c r="P356" s="10">
        <f>YEAR(InputData[[#This Row],[DATE]])</f>
        <v>2022</v>
      </c>
    </row>
    <row r="357" spans="1:16" x14ac:dyDescent="0.35">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17">
        <f>VLOOKUP(InputData[[#This Row],[PRODUCT ID]],MasterData[],5,0)</f>
        <v>73</v>
      </c>
      <c r="K357" s="17">
        <f>VLOOKUP(InputData[[#This Row],[PRODUCT ID]],MasterData[],6,0)</f>
        <v>94.17</v>
      </c>
      <c r="L357" s="17">
        <f>InputData[[#This Row],[QUANTITY]]*InputData[[#This Row],[BUYING PRIZE]]</f>
        <v>365</v>
      </c>
      <c r="M357" s="17">
        <f>InputData[[#This Row],[QUANTITY]]*InputData[[#This Row],[SELLING PRICE]]*(1-InputData[[#This Row],[DISCOUNT %]])</f>
        <v>470.85</v>
      </c>
      <c r="N357" s="10">
        <f>DAY(InputData[[#This Row],[DATE]])</f>
        <v>13</v>
      </c>
      <c r="O357" s="10" t="str">
        <f>TEXT(InputData[[#This Row],[DATE]],"mmm")</f>
        <v>May</v>
      </c>
      <c r="P357" s="10">
        <f>YEAR(InputData[[#This Row],[DATE]])</f>
        <v>2022</v>
      </c>
    </row>
    <row r="358" spans="1:16" x14ac:dyDescent="0.35">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17">
        <f>VLOOKUP(InputData[[#This Row],[PRODUCT ID]],MasterData[],5,0)</f>
        <v>83</v>
      </c>
      <c r="K358" s="17">
        <f>VLOOKUP(InputData[[#This Row],[PRODUCT ID]],MasterData[],6,0)</f>
        <v>94.62</v>
      </c>
      <c r="L358" s="17">
        <f>InputData[[#This Row],[QUANTITY]]*InputData[[#This Row],[BUYING PRIZE]]</f>
        <v>1162</v>
      </c>
      <c r="M358" s="17">
        <f>InputData[[#This Row],[QUANTITY]]*InputData[[#This Row],[SELLING PRICE]]*(1-InputData[[#This Row],[DISCOUNT %]])</f>
        <v>1324.68</v>
      </c>
      <c r="N358" s="10">
        <f>DAY(InputData[[#This Row],[DATE]])</f>
        <v>14</v>
      </c>
      <c r="O358" s="10" t="str">
        <f>TEXT(InputData[[#This Row],[DATE]],"mmm")</f>
        <v>May</v>
      </c>
      <c r="P358" s="10">
        <f>YEAR(InputData[[#This Row],[DATE]])</f>
        <v>2022</v>
      </c>
    </row>
    <row r="359" spans="1:16" x14ac:dyDescent="0.35">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17">
        <f>VLOOKUP(InputData[[#This Row],[PRODUCT ID]],MasterData[],5,0)</f>
        <v>61</v>
      </c>
      <c r="K359" s="17">
        <f>VLOOKUP(InputData[[#This Row],[PRODUCT ID]],MasterData[],6,0)</f>
        <v>76.25</v>
      </c>
      <c r="L359" s="17">
        <f>InputData[[#This Row],[QUANTITY]]*InputData[[#This Row],[BUYING PRIZE]]</f>
        <v>305</v>
      </c>
      <c r="M359" s="17">
        <f>InputData[[#This Row],[QUANTITY]]*InputData[[#This Row],[SELLING PRICE]]*(1-InputData[[#This Row],[DISCOUNT %]])</f>
        <v>381.25</v>
      </c>
      <c r="N359" s="10">
        <f>DAY(InputData[[#This Row],[DATE]])</f>
        <v>15</v>
      </c>
      <c r="O359" s="10" t="str">
        <f>TEXT(InputData[[#This Row],[DATE]],"mmm")</f>
        <v>May</v>
      </c>
      <c r="P359" s="10">
        <f>YEAR(InputData[[#This Row],[DATE]])</f>
        <v>2022</v>
      </c>
    </row>
    <row r="360" spans="1:16" x14ac:dyDescent="0.35">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17">
        <f>VLOOKUP(InputData[[#This Row],[PRODUCT ID]],MasterData[],5,0)</f>
        <v>148</v>
      </c>
      <c r="K360" s="17">
        <f>VLOOKUP(InputData[[#This Row],[PRODUCT ID]],MasterData[],6,0)</f>
        <v>164.28</v>
      </c>
      <c r="L360" s="17">
        <f>InputData[[#This Row],[QUANTITY]]*InputData[[#This Row],[BUYING PRIZE]]</f>
        <v>1924</v>
      </c>
      <c r="M360" s="17">
        <f>InputData[[#This Row],[QUANTITY]]*InputData[[#This Row],[SELLING PRICE]]*(1-InputData[[#This Row],[DISCOUNT %]])</f>
        <v>2135.64</v>
      </c>
      <c r="N360" s="10">
        <f>DAY(InputData[[#This Row],[DATE]])</f>
        <v>16</v>
      </c>
      <c r="O360" s="10" t="str">
        <f>TEXT(InputData[[#This Row],[DATE]],"mmm")</f>
        <v>May</v>
      </c>
      <c r="P360" s="10">
        <f>YEAR(InputData[[#This Row],[DATE]])</f>
        <v>2022</v>
      </c>
    </row>
    <row r="361" spans="1:16" x14ac:dyDescent="0.35">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17">
        <f>VLOOKUP(InputData[[#This Row],[PRODUCT ID]],MasterData[],5,0)</f>
        <v>93</v>
      </c>
      <c r="K361" s="17">
        <f>VLOOKUP(InputData[[#This Row],[PRODUCT ID]],MasterData[],6,0)</f>
        <v>104.16</v>
      </c>
      <c r="L361" s="17">
        <f>InputData[[#This Row],[QUANTITY]]*InputData[[#This Row],[BUYING PRIZE]]</f>
        <v>1209</v>
      </c>
      <c r="M361" s="17">
        <f>InputData[[#This Row],[QUANTITY]]*InputData[[#This Row],[SELLING PRICE]]*(1-InputData[[#This Row],[DISCOUNT %]])</f>
        <v>1354.08</v>
      </c>
      <c r="N361" s="10">
        <f>DAY(InputData[[#This Row],[DATE]])</f>
        <v>16</v>
      </c>
      <c r="O361" s="10" t="str">
        <f>TEXT(InputData[[#This Row],[DATE]],"mmm")</f>
        <v>May</v>
      </c>
      <c r="P361" s="10">
        <f>YEAR(InputData[[#This Row],[DATE]])</f>
        <v>2022</v>
      </c>
    </row>
    <row r="362" spans="1:16" x14ac:dyDescent="0.35">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17">
        <f>VLOOKUP(InputData[[#This Row],[PRODUCT ID]],MasterData[],5,0)</f>
        <v>48</v>
      </c>
      <c r="K362" s="17">
        <f>VLOOKUP(InputData[[#This Row],[PRODUCT ID]],MasterData[],6,0)</f>
        <v>57.120000000000005</v>
      </c>
      <c r="L362" s="17">
        <f>InputData[[#This Row],[QUANTITY]]*InputData[[#This Row],[BUYING PRIZE]]</f>
        <v>384</v>
      </c>
      <c r="M362" s="17">
        <f>InputData[[#This Row],[QUANTITY]]*InputData[[#This Row],[SELLING PRICE]]*(1-InputData[[#This Row],[DISCOUNT %]])</f>
        <v>456.96000000000004</v>
      </c>
      <c r="N362" s="10">
        <f>DAY(InputData[[#This Row],[DATE]])</f>
        <v>17</v>
      </c>
      <c r="O362" s="10" t="str">
        <f>TEXT(InputData[[#This Row],[DATE]],"mmm")</f>
        <v>May</v>
      </c>
      <c r="P362" s="10">
        <f>YEAR(InputData[[#This Row],[DATE]])</f>
        <v>2022</v>
      </c>
    </row>
    <row r="363" spans="1:16" x14ac:dyDescent="0.35">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17">
        <f>VLOOKUP(InputData[[#This Row],[PRODUCT ID]],MasterData[],5,0)</f>
        <v>48</v>
      </c>
      <c r="K363" s="17">
        <f>VLOOKUP(InputData[[#This Row],[PRODUCT ID]],MasterData[],6,0)</f>
        <v>57.120000000000005</v>
      </c>
      <c r="L363" s="17">
        <f>InputData[[#This Row],[QUANTITY]]*InputData[[#This Row],[BUYING PRIZE]]</f>
        <v>192</v>
      </c>
      <c r="M363" s="17">
        <f>InputData[[#This Row],[QUANTITY]]*InputData[[#This Row],[SELLING PRICE]]*(1-InputData[[#This Row],[DISCOUNT %]])</f>
        <v>228.48000000000002</v>
      </c>
      <c r="N363" s="10">
        <f>DAY(InputData[[#This Row],[DATE]])</f>
        <v>18</v>
      </c>
      <c r="O363" s="10" t="str">
        <f>TEXT(InputData[[#This Row],[DATE]],"mmm")</f>
        <v>May</v>
      </c>
      <c r="P363" s="10">
        <f>YEAR(InputData[[#This Row],[DATE]])</f>
        <v>2022</v>
      </c>
    </row>
    <row r="364" spans="1:16" x14ac:dyDescent="0.35">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17">
        <f>VLOOKUP(InputData[[#This Row],[PRODUCT ID]],MasterData[],5,0)</f>
        <v>72</v>
      </c>
      <c r="K364" s="17">
        <f>VLOOKUP(InputData[[#This Row],[PRODUCT ID]],MasterData[],6,0)</f>
        <v>79.92</v>
      </c>
      <c r="L364" s="17">
        <f>InputData[[#This Row],[QUANTITY]]*InputData[[#This Row],[BUYING PRIZE]]</f>
        <v>576</v>
      </c>
      <c r="M364" s="17">
        <f>InputData[[#This Row],[QUANTITY]]*InputData[[#This Row],[SELLING PRICE]]*(1-InputData[[#This Row],[DISCOUNT %]])</f>
        <v>639.36</v>
      </c>
      <c r="N364" s="10">
        <f>DAY(InputData[[#This Row],[DATE]])</f>
        <v>18</v>
      </c>
      <c r="O364" s="10" t="str">
        <f>TEXT(InputData[[#This Row],[DATE]],"mmm")</f>
        <v>May</v>
      </c>
      <c r="P364" s="10">
        <f>YEAR(InputData[[#This Row],[DATE]])</f>
        <v>2022</v>
      </c>
    </row>
    <row r="365" spans="1:16" x14ac:dyDescent="0.35">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17">
        <f>VLOOKUP(InputData[[#This Row],[PRODUCT ID]],MasterData[],5,0)</f>
        <v>76</v>
      </c>
      <c r="K365" s="17">
        <f>VLOOKUP(InputData[[#This Row],[PRODUCT ID]],MasterData[],6,0)</f>
        <v>82.08</v>
      </c>
      <c r="L365" s="17">
        <f>InputData[[#This Row],[QUANTITY]]*InputData[[#This Row],[BUYING PRIZE]]</f>
        <v>1140</v>
      </c>
      <c r="M365" s="17">
        <f>InputData[[#This Row],[QUANTITY]]*InputData[[#This Row],[SELLING PRICE]]*(1-InputData[[#This Row],[DISCOUNT %]])</f>
        <v>1231.2</v>
      </c>
      <c r="N365" s="10">
        <f>DAY(InputData[[#This Row],[DATE]])</f>
        <v>20</v>
      </c>
      <c r="O365" s="10" t="str">
        <f>TEXT(InputData[[#This Row],[DATE]],"mmm")</f>
        <v>May</v>
      </c>
      <c r="P365" s="10">
        <f>YEAR(InputData[[#This Row],[DATE]])</f>
        <v>2022</v>
      </c>
    </row>
    <row r="366" spans="1:16" x14ac:dyDescent="0.35">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17">
        <f>VLOOKUP(InputData[[#This Row],[PRODUCT ID]],MasterData[],5,0)</f>
        <v>12</v>
      </c>
      <c r="K366" s="17">
        <f>VLOOKUP(InputData[[#This Row],[PRODUCT ID]],MasterData[],6,0)</f>
        <v>15.719999999999999</v>
      </c>
      <c r="L366" s="17">
        <f>InputData[[#This Row],[QUANTITY]]*InputData[[#This Row],[BUYING PRIZE]]</f>
        <v>144</v>
      </c>
      <c r="M366" s="17">
        <f>InputData[[#This Row],[QUANTITY]]*InputData[[#This Row],[SELLING PRICE]]*(1-InputData[[#This Row],[DISCOUNT %]])</f>
        <v>188.64</v>
      </c>
      <c r="N366" s="10">
        <f>DAY(InputData[[#This Row],[DATE]])</f>
        <v>22</v>
      </c>
      <c r="O366" s="10" t="str">
        <f>TEXT(InputData[[#This Row],[DATE]],"mmm")</f>
        <v>May</v>
      </c>
      <c r="P366" s="10">
        <f>YEAR(InputData[[#This Row],[DATE]])</f>
        <v>2022</v>
      </c>
    </row>
    <row r="367" spans="1:16" x14ac:dyDescent="0.35">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17">
        <f>VLOOKUP(InputData[[#This Row],[PRODUCT ID]],MasterData[],5,0)</f>
        <v>105</v>
      </c>
      <c r="K367" s="17">
        <f>VLOOKUP(InputData[[#This Row],[PRODUCT ID]],MasterData[],6,0)</f>
        <v>142.80000000000001</v>
      </c>
      <c r="L367" s="17">
        <f>InputData[[#This Row],[QUANTITY]]*InputData[[#This Row],[BUYING PRIZE]]</f>
        <v>735</v>
      </c>
      <c r="M367" s="17">
        <f>InputData[[#This Row],[QUANTITY]]*InputData[[#This Row],[SELLING PRICE]]*(1-InputData[[#This Row],[DISCOUNT %]])</f>
        <v>999.60000000000014</v>
      </c>
      <c r="N367" s="10">
        <f>DAY(InputData[[#This Row],[DATE]])</f>
        <v>25</v>
      </c>
      <c r="O367" s="10" t="str">
        <f>TEXT(InputData[[#This Row],[DATE]],"mmm")</f>
        <v>May</v>
      </c>
      <c r="P367" s="10">
        <f>YEAR(InputData[[#This Row],[DATE]])</f>
        <v>2022</v>
      </c>
    </row>
    <row r="368" spans="1:16" x14ac:dyDescent="0.35">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17">
        <f>VLOOKUP(InputData[[#This Row],[PRODUCT ID]],MasterData[],5,0)</f>
        <v>37</v>
      </c>
      <c r="K368" s="17">
        <f>VLOOKUP(InputData[[#This Row],[PRODUCT ID]],MasterData[],6,0)</f>
        <v>41.81</v>
      </c>
      <c r="L368" s="17">
        <f>InputData[[#This Row],[QUANTITY]]*InputData[[#This Row],[BUYING PRIZE]]</f>
        <v>74</v>
      </c>
      <c r="M368" s="17">
        <f>InputData[[#This Row],[QUANTITY]]*InputData[[#This Row],[SELLING PRICE]]*(1-InputData[[#This Row],[DISCOUNT %]])</f>
        <v>83.62</v>
      </c>
      <c r="N368" s="10">
        <f>DAY(InputData[[#This Row],[DATE]])</f>
        <v>26</v>
      </c>
      <c r="O368" s="10" t="str">
        <f>TEXT(InputData[[#This Row],[DATE]],"mmm")</f>
        <v>May</v>
      </c>
      <c r="P368" s="10">
        <f>YEAR(InputData[[#This Row],[DATE]])</f>
        <v>2022</v>
      </c>
    </row>
    <row r="369" spans="1:16" x14ac:dyDescent="0.35">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17">
        <f>VLOOKUP(InputData[[#This Row],[PRODUCT ID]],MasterData[],5,0)</f>
        <v>48</v>
      </c>
      <c r="K369" s="17">
        <f>VLOOKUP(InputData[[#This Row],[PRODUCT ID]],MasterData[],6,0)</f>
        <v>57.120000000000005</v>
      </c>
      <c r="L369" s="17">
        <f>InputData[[#This Row],[QUANTITY]]*InputData[[#This Row],[BUYING PRIZE]]</f>
        <v>96</v>
      </c>
      <c r="M369" s="17">
        <f>InputData[[#This Row],[QUANTITY]]*InputData[[#This Row],[SELLING PRICE]]*(1-InputData[[#This Row],[DISCOUNT %]])</f>
        <v>114.24000000000001</v>
      </c>
      <c r="N369" s="10">
        <f>DAY(InputData[[#This Row],[DATE]])</f>
        <v>26</v>
      </c>
      <c r="O369" s="10" t="str">
        <f>TEXT(InputData[[#This Row],[DATE]],"mmm")</f>
        <v>May</v>
      </c>
      <c r="P369" s="10">
        <f>YEAR(InputData[[#This Row],[DATE]])</f>
        <v>2022</v>
      </c>
    </row>
    <row r="370" spans="1:16" x14ac:dyDescent="0.35">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17">
        <f>VLOOKUP(InputData[[#This Row],[PRODUCT ID]],MasterData[],5,0)</f>
        <v>138</v>
      </c>
      <c r="K370" s="17">
        <f>VLOOKUP(InputData[[#This Row],[PRODUCT ID]],MasterData[],6,0)</f>
        <v>173.88</v>
      </c>
      <c r="L370" s="17">
        <f>InputData[[#This Row],[QUANTITY]]*InputData[[#This Row],[BUYING PRIZE]]</f>
        <v>1380</v>
      </c>
      <c r="M370" s="17">
        <f>InputData[[#This Row],[QUANTITY]]*InputData[[#This Row],[SELLING PRICE]]*(1-InputData[[#This Row],[DISCOUNT %]])</f>
        <v>1738.8</v>
      </c>
      <c r="N370" s="10">
        <f>DAY(InputData[[#This Row],[DATE]])</f>
        <v>28</v>
      </c>
      <c r="O370" s="10" t="str">
        <f>TEXT(InputData[[#This Row],[DATE]],"mmm")</f>
        <v>May</v>
      </c>
      <c r="P370" s="10">
        <f>YEAR(InputData[[#This Row],[DATE]])</f>
        <v>2022</v>
      </c>
    </row>
    <row r="371" spans="1:16" x14ac:dyDescent="0.35">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17">
        <f>VLOOKUP(InputData[[#This Row],[PRODUCT ID]],MasterData[],5,0)</f>
        <v>83</v>
      </c>
      <c r="K371" s="17">
        <f>VLOOKUP(InputData[[#This Row],[PRODUCT ID]],MasterData[],6,0)</f>
        <v>94.62</v>
      </c>
      <c r="L371" s="17">
        <f>InputData[[#This Row],[QUANTITY]]*InputData[[#This Row],[BUYING PRIZE]]</f>
        <v>415</v>
      </c>
      <c r="M371" s="17">
        <f>InputData[[#This Row],[QUANTITY]]*InputData[[#This Row],[SELLING PRICE]]*(1-InputData[[#This Row],[DISCOUNT %]])</f>
        <v>473.1</v>
      </c>
      <c r="N371" s="10">
        <f>DAY(InputData[[#This Row],[DATE]])</f>
        <v>28</v>
      </c>
      <c r="O371" s="10" t="str">
        <f>TEXT(InputData[[#This Row],[DATE]],"mmm")</f>
        <v>May</v>
      </c>
      <c r="P371" s="10">
        <f>YEAR(InputData[[#This Row],[DATE]])</f>
        <v>2022</v>
      </c>
    </row>
    <row r="372" spans="1:16" x14ac:dyDescent="0.35">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17">
        <f>VLOOKUP(InputData[[#This Row],[PRODUCT ID]],MasterData[],5,0)</f>
        <v>148</v>
      </c>
      <c r="K372" s="17">
        <f>VLOOKUP(InputData[[#This Row],[PRODUCT ID]],MasterData[],6,0)</f>
        <v>164.28</v>
      </c>
      <c r="L372" s="17">
        <f>InputData[[#This Row],[QUANTITY]]*InputData[[#This Row],[BUYING PRIZE]]</f>
        <v>1332</v>
      </c>
      <c r="M372" s="17">
        <f>InputData[[#This Row],[QUANTITY]]*InputData[[#This Row],[SELLING PRICE]]*(1-InputData[[#This Row],[DISCOUNT %]])</f>
        <v>1478.52</v>
      </c>
      <c r="N372" s="10">
        <f>DAY(InputData[[#This Row],[DATE]])</f>
        <v>28</v>
      </c>
      <c r="O372" s="10" t="str">
        <f>TEXT(InputData[[#This Row],[DATE]],"mmm")</f>
        <v>May</v>
      </c>
      <c r="P372" s="10">
        <f>YEAR(InputData[[#This Row],[DATE]])</f>
        <v>2022</v>
      </c>
    </row>
    <row r="373" spans="1:16" x14ac:dyDescent="0.35">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17">
        <f>VLOOKUP(InputData[[#This Row],[PRODUCT ID]],MasterData[],5,0)</f>
        <v>44</v>
      </c>
      <c r="K373" s="17">
        <f>VLOOKUP(InputData[[#This Row],[PRODUCT ID]],MasterData[],6,0)</f>
        <v>48.84</v>
      </c>
      <c r="L373" s="17">
        <f>InputData[[#This Row],[QUANTITY]]*InputData[[#This Row],[BUYING PRIZE]]</f>
        <v>528</v>
      </c>
      <c r="M373" s="17">
        <f>InputData[[#This Row],[QUANTITY]]*InputData[[#This Row],[SELLING PRICE]]*(1-InputData[[#This Row],[DISCOUNT %]])</f>
        <v>586.08000000000004</v>
      </c>
      <c r="N373" s="10">
        <f>DAY(InputData[[#This Row],[DATE]])</f>
        <v>28</v>
      </c>
      <c r="O373" s="10" t="str">
        <f>TEXT(InputData[[#This Row],[DATE]],"mmm")</f>
        <v>May</v>
      </c>
      <c r="P373" s="10">
        <f>YEAR(InputData[[#This Row],[DATE]])</f>
        <v>2022</v>
      </c>
    </row>
    <row r="374" spans="1:16" x14ac:dyDescent="0.35">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17">
        <f>VLOOKUP(InputData[[#This Row],[PRODUCT ID]],MasterData[],5,0)</f>
        <v>61</v>
      </c>
      <c r="K374" s="17">
        <f>VLOOKUP(InputData[[#This Row],[PRODUCT ID]],MasterData[],6,0)</f>
        <v>76.25</v>
      </c>
      <c r="L374" s="17">
        <f>InputData[[#This Row],[QUANTITY]]*InputData[[#This Row],[BUYING PRIZE]]</f>
        <v>854</v>
      </c>
      <c r="M374" s="17">
        <f>InputData[[#This Row],[QUANTITY]]*InputData[[#This Row],[SELLING PRICE]]*(1-InputData[[#This Row],[DISCOUNT %]])</f>
        <v>1067.5</v>
      </c>
      <c r="N374" s="10">
        <f>DAY(InputData[[#This Row],[DATE]])</f>
        <v>28</v>
      </c>
      <c r="O374" s="10" t="str">
        <f>TEXT(InputData[[#This Row],[DATE]],"mmm")</f>
        <v>May</v>
      </c>
      <c r="P374" s="10">
        <f>YEAR(InputData[[#This Row],[DATE]])</f>
        <v>2022</v>
      </c>
    </row>
    <row r="375" spans="1:16" x14ac:dyDescent="0.35">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17">
        <f>VLOOKUP(InputData[[#This Row],[PRODUCT ID]],MasterData[],5,0)</f>
        <v>76</v>
      </c>
      <c r="K375" s="17">
        <f>VLOOKUP(InputData[[#This Row],[PRODUCT ID]],MasterData[],6,0)</f>
        <v>82.08</v>
      </c>
      <c r="L375" s="17">
        <f>InputData[[#This Row],[QUANTITY]]*InputData[[#This Row],[BUYING PRIZE]]</f>
        <v>684</v>
      </c>
      <c r="M375" s="17">
        <f>InputData[[#This Row],[QUANTITY]]*InputData[[#This Row],[SELLING PRICE]]*(1-InputData[[#This Row],[DISCOUNT %]])</f>
        <v>738.72</v>
      </c>
      <c r="N375" s="10">
        <f>DAY(InputData[[#This Row],[DATE]])</f>
        <v>30</v>
      </c>
      <c r="O375" s="10" t="str">
        <f>TEXT(InputData[[#This Row],[DATE]],"mmm")</f>
        <v>May</v>
      </c>
      <c r="P375" s="10">
        <f>YEAR(InputData[[#This Row],[DATE]])</f>
        <v>2022</v>
      </c>
    </row>
    <row r="376" spans="1:16" x14ac:dyDescent="0.35">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17">
        <f>VLOOKUP(InputData[[#This Row],[PRODUCT ID]],MasterData[],5,0)</f>
        <v>133</v>
      </c>
      <c r="K376" s="17">
        <f>VLOOKUP(InputData[[#This Row],[PRODUCT ID]],MasterData[],6,0)</f>
        <v>155.61000000000001</v>
      </c>
      <c r="L376" s="17">
        <f>InputData[[#This Row],[QUANTITY]]*InputData[[#This Row],[BUYING PRIZE]]</f>
        <v>532</v>
      </c>
      <c r="M376" s="17">
        <f>InputData[[#This Row],[QUANTITY]]*InputData[[#This Row],[SELLING PRICE]]*(1-InputData[[#This Row],[DISCOUNT %]])</f>
        <v>622.44000000000005</v>
      </c>
      <c r="N376" s="10">
        <f>DAY(InputData[[#This Row],[DATE]])</f>
        <v>30</v>
      </c>
      <c r="O376" s="10" t="str">
        <f>TEXT(InputData[[#This Row],[DATE]],"mmm")</f>
        <v>May</v>
      </c>
      <c r="P376" s="10">
        <f>YEAR(InputData[[#This Row],[DATE]])</f>
        <v>2022</v>
      </c>
    </row>
    <row r="377" spans="1:16" x14ac:dyDescent="0.35">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17">
        <f>VLOOKUP(InputData[[#This Row],[PRODUCT ID]],MasterData[],5,0)</f>
        <v>95</v>
      </c>
      <c r="K377" s="17">
        <f>VLOOKUP(InputData[[#This Row],[PRODUCT ID]],MasterData[],6,0)</f>
        <v>119.7</v>
      </c>
      <c r="L377" s="17">
        <f>InputData[[#This Row],[QUANTITY]]*InputData[[#This Row],[BUYING PRIZE]]</f>
        <v>285</v>
      </c>
      <c r="M377" s="17">
        <f>InputData[[#This Row],[QUANTITY]]*InputData[[#This Row],[SELLING PRICE]]*(1-InputData[[#This Row],[DISCOUNT %]])</f>
        <v>359.1</v>
      </c>
      <c r="N377" s="10">
        <f>DAY(InputData[[#This Row],[DATE]])</f>
        <v>30</v>
      </c>
      <c r="O377" s="10" t="str">
        <f>TEXT(InputData[[#This Row],[DATE]],"mmm")</f>
        <v>May</v>
      </c>
      <c r="P377" s="10">
        <f>YEAR(InputData[[#This Row],[DATE]])</f>
        <v>2022</v>
      </c>
    </row>
    <row r="378" spans="1:16" x14ac:dyDescent="0.35">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17">
        <f>VLOOKUP(InputData[[#This Row],[PRODUCT ID]],MasterData[],5,0)</f>
        <v>83</v>
      </c>
      <c r="K378" s="17">
        <f>VLOOKUP(InputData[[#This Row],[PRODUCT ID]],MasterData[],6,0)</f>
        <v>94.62</v>
      </c>
      <c r="L378" s="17">
        <f>InputData[[#This Row],[QUANTITY]]*InputData[[#This Row],[BUYING PRIZE]]</f>
        <v>1162</v>
      </c>
      <c r="M378" s="17">
        <f>InputData[[#This Row],[QUANTITY]]*InputData[[#This Row],[SELLING PRICE]]*(1-InputData[[#This Row],[DISCOUNT %]])</f>
        <v>1324.68</v>
      </c>
      <c r="N378" s="10">
        <f>DAY(InputData[[#This Row],[DATE]])</f>
        <v>3</v>
      </c>
      <c r="O378" s="10" t="str">
        <f>TEXT(InputData[[#This Row],[DATE]],"mmm")</f>
        <v>Jun</v>
      </c>
      <c r="P378" s="10">
        <f>YEAR(InputData[[#This Row],[DATE]])</f>
        <v>2022</v>
      </c>
    </row>
    <row r="379" spans="1:16" x14ac:dyDescent="0.35">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17">
        <f>VLOOKUP(InputData[[#This Row],[PRODUCT ID]],MasterData[],5,0)</f>
        <v>37</v>
      </c>
      <c r="K379" s="17">
        <f>VLOOKUP(InputData[[#This Row],[PRODUCT ID]],MasterData[],6,0)</f>
        <v>41.81</v>
      </c>
      <c r="L379" s="17">
        <f>InputData[[#This Row],[QUANTITY]]*InputData[[#This Row],[BUYING PRIZE]]</f>
        <v>296</v>
      </c>
      <c r="M379" s="17">
        <f>InputData[[#This Row],[QUANTITY]]*InputData[[#This Row],[SELLING PRICE]]*(1-InputData[[#This Row],[DISCOUNT %]])</f>
        <v>334.48</v>
      </c>
      <c r="N379" s="10">
        <f>DAY(InputData[[#This Row],[DATE]])</f>
        <v>10</v>
      </c>
      <c r="O379" s="10" t="str">
        <f>TEXT(InputData[[#This Row],[DATE]],"mmm")</f>
        <v>Jun</v>
      </c>
      <c r="P379" s="10">
        <f>YEAR(InputData[[#This Row],[DATE]])</f>
        <v>2022</v>
      </c>
    </row>
    <row r="380" spans="1:16" x14ac:dyDescent="0.35">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17">
        <f>VLOOKUP(InputData[[#This Row],[PRODUCT ID]],MasterData[],5,0)</f>
        <v>37</v>
      </c>
      <c r="K380" s="17">
        <f>VLOOKUP(InputData[[#This Row],[PRODUCT ID]],MasterData[],6,0)</f>
        <v>42.55</v>
      </c>
      <c r="L380" s="17">
        <f>InputData[[#This Row],[QUANTITY]]*InputData[[#This Row],[BUYING PRIZE]]</f>
        <v>481</v>
      </c>
      <c r="M380" s="17">
        <f>InputData[[#This Row],[QUANTITY]]*InputData[[#This Row],[SELLING PRICE]]*(1-InputData[[#This Row],[DISCOUNT %]])</f>
        <v>553.15</v>
      </c>
      <c r="N380" s="10">
        <f>DAY(InputData[[#This Row],[DATE]])</f>
        <v>11</v>
      </c>
      <c r="O380" s="10" t="str">
        <f>TEXT(InputData[[#This Row],[DATE]],"mmm")</f>
        <v>Jun</v>
      </c>
      <c r="P380" s="10">
        <f>YEAR(InputData[[#This Row],[DATE]])</f>
        <v>2022</v>
      </c>
    </row>
    <row r="381" spans="1:16" x14ac:dyDescent="0.35">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17">
        <f>VLOOKUP(InputData[[#This Row],[PRODUCT ID]],MasterData[],5,0)</f>
        <v>126</v>
      </c>
      <c r="K381" s="17">
        <f>VLOOKUP(InputData[[#This Row],[PRODUCT ID]],MasterData[],6,0)</f>
        <v>162.54</v>
      </c>
      <c r="L381" s="17">
        <f>InputData[[#This Row],[QUANTITY]]*InputData[[#This Row],[BUYING PRIZE]]</f>
        <v>756</v>
      </c>
      <c r="M381" s="17">
        <f>InputData[[#This Row],[QUANTITY]]*InputData[[#This Row],[SELLING PRICE]]*(1-InputData[[#This Row],[DISCOUNT %]])</f>
        <v>975.24</v>
      </c>
      <c r="N381" s="10">
        <f>DAY(InputData[[#This Row],[DATE]])</f>
        <v>11</v>
      </c>
      <c r="O381" s="10" t="str">
        <f>TEXT(InputData[[#This Row],[DATE]],"mmm")</f>
        <v>Jun</v>
      </c>
      <c r="P381" s="10">
        <f>YEAR(InputData[[#This Row],[DATE]])</f>
        <v>2022</v>
      </c>
    </row>
    <row r="382" spans="1:16" x14ac:dyDescent="0.35">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17">
        <f>VLOOKUP(InputData[[#This Row],[PRODUCT ID]],MasterData[],5,0)</f>
        <v>18</v>
      </c>
      <c r="K382" s="17">
        <f>VLOOKUP(InputData[[#This Row],[PRODUCT ID]],MasterData[],6,0)</f>
        <v>24.66</v>
      </c>
      <c r="L382" s="17">
        <f>InputData[[#This Row],[QUANTITY]]*InputData[[#This Row],[BUYING PRIZE]]</f>
        <v>108</v>
      </c>
      <c r="M382" s="17">
        <f>InputData[[#This Row],[QUANTITY]]*InputData[[#This Row],[SELLING PRICE]]*(1-InputData[[#This Row],[DISCOUNT %]])</f>
        <v>147.96</v>
      </c>
      <c r="N382" s="10">
        <f>DAY(InputData[[#This Row],[DATE]])</f>
        <v>13</v>
      </c>
      <c r="O382" s="10" t="str">
        <f>TEXT(InputData[[#This Row],[DATE]],"mmm")</f>
        <v>Jun</v>
      </c>
      <c r="P382" s="10">
        <f>YEAR(InputData[[#This Row],[DATE]])</f>
        <v>2022</v>
      </c>
    </row>
    <row r="383" spans="1:16" x14ac:dyDescent="0.35">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17">
        <f>VLOOKUP(InputData[[#This Row],[PRODUCT ID]],MasterData[],5,0)</f>
        <v>120</v>
      </c>
      <c r="K383" s="17">
        <f>VLOOKUP(InputData[[#This Row],[PRODUCT ID]],MasterData[],6,0)</f>
        <v>162</v>
      </c>
      <c r="L383" s="17">
        <f>InputData[[#This Row],[QUANTITY]]*InputData[[#This Row],[BUYING PRIZE]]</f>
        <v>1800</v>
      </c>
      <c r="M383" s="17">
        <f>InputData[[#This Row],[QUANTITY]]*InputData[[#This Row],[SELLING PRICE]]*(1-InputData[[#This Row],[DISCOUNT %]])</f>
        <v>2430</v>
      </c>
      <c r="N383" s="10">
        <f>DAY(InputData[[#This Row],[DATE]])</f>
        <v>15</v>
      </c>
      <c r="O383" s="10" t="str">
        <f>TEXT(InputData[[#This Row],[DATE]],"mmm")</f>
        <v>Jun</v>
      </c>
      <c r="P383" s="10">
        <f>YEAR(InputData[[#This Row],[DATE]])</f>
        <v>2022</v>
      </c>
    </row>
    <row r="384" spans="1:16" x14ac:dyDescent="0.35">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17">
        <f>VLOOKUP(InputData[[#This Row],[PRODUCT ID]],MasterData[],5,0)</f>
        <v>47</v>
      </c>
      <c r="K384" s="17">
        <f>VLOOKUP(InputData[[#This Row],[PRODUCT ID]],MasterData[],6,0)</f>
        <v>53.11</v>
      </c>
      <c r="L384" s="17">
        <f>InputData[[#This Row],[QUANTITY]]*InputData[[#This Row],[BUYING PRIZE]]</f>
        <v>705</v>
      </c>
      <c r="M384" s="17">
        <f>InputData[[#This Row],[QUANTITY]]*InputData[[#This Row],[SELLING PRICE]]*(1-InputData[[#This Row],[DISCOUNT %]])</f>
        <v>796.65</v>
      </c>
      <c r="N384" s="10">
        <f>DAY(InputData[[#This Row],[DATE]])</f>
        <v>16</v>
      </c>
      <c r="O384" s="10" t="str">
        <f>TEXT(InputData[[#This Row],[DATE]],"mmm")</f>
        <v>Jun</v>
      </c>
      <c r="P384" s="10">
        <f>YEAR(InputData[[#This Row],[DATE]])</f>
        <v>2022</v>
      </c>
    </row>
    <row r="385" spans="1:16" x14ac:dyDescent="0.35">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17">
        <f>VLOOKUP(InputData[[#This Row],[PRODUCT ID]],MasterData[],5,0)</f>
        <v>105</v>
      </c>
      <c r="K385" s="17">
        <f>VLOOKUP(InputData[[#This Row],[PRODUCT ID]],MasterData[],6,0)</f>
        <v>142.80000000000001</v>
      </c>
      <c r="L385" s="17">
        <f>InputData[[#This Row],[QUANTITY]]*InputData[[#This Row],[BUYING PRIZE]]</f>
        <v>840</v>
      </c>
      <c r="M385" s="17">
        <f>InputData[[#This Row],[QUANTITY]]*InputData[[#This Row],[SELLING PRICE]]*(1-InputData[[#This Row],[DISCOUNT %]])</f>
        <v>1142.4000000000001</v>
      </c>
      <c r="N385" s="10">
        <f>DAY(InputData[[#This Row],[DATE]])</f>
        <v>19</v>
      </c>
      <c r="O385" s="10" t="str">
        <f>TEXT(InputData[[#This Row],[DATE]],"mmm")</f>
        <v>Jun</v>
      </c>
      <c r="P385" s="10">
        <f>YEAR(InputData[[#This Row],[DATE]])</f>
        <v>2022</v>
      </c>
    </row>
    <row r="386" spans="1:16" x14ac:dyDescent="0.35">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17">
        <f>VLOOKUP(InputData[[#This Row],[PRODUCT ID]],MasterData[],5,0)</f>
        <v>134</v>
      </c>
      <c r="K386" s="17">
        <f>VLOOKUP(InputData[[#This Row],[PRODUCT ID]],MasterData[],6,0)</f>
        <v>156.78</v>
      </c>
      <c r="L386" s="17">
        <f>InputData[[#This Row],[QUANTITY]]*InputData[[#This Row],[BUYING PRIZE]]</f>
        <v>1876</v>
      </c>
      <c r="M386" s="17">
        <f>InputData[[#This Row],[QUANTITY]]*InputData[[#This Row],[SELLING PRICE]]*(1-InputData[[#This Row],[DISCOUNT %]])</f>
        <v>2194.92</v>
      </c>
      <c r="N386" s="10">
        <f>DAY(InputData[[#This Row],[DATE]])</f>
        <v>21</v>
      </c>
      <c r="O386" s="10" t="str">
        <f>TEXT(InputData[[#This Row],[DATE]],"mmm")</f>
        <v>Jun</v>
      </c>
      <c r="P386" s="10">
        <f>YEAR(InputData[[#This Row],[DATE]])</f>
        <v>2022</v>
      </c>
    </row>
    <row r="387" spans="1:16" x14ac:dyDescent="0.35">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17">
        <f>VLOOKUP(InputData[[#This Row],[PRODUCT ID]],MasterData[],5,0)</f>
        <v>90</v>
      </c>
      <c r="K387" s="17">
        <f>VLOOKUP(InputData[[#This Row],[PRODUCT ID]],MasterData[],6,0)</f>
        <v>115.2</v>
      </c>
      <c r="L387" s="17">
        <f>InputData[[#This Row],[QUANTITY]]*InputData[[#This Row],[BUYING PRIZE]]</f>
        <v>900</v>
      </c>
      <c r="M387" s="17">
        <f>InputData[[#This Row],[QUANTITY]]*InputData[[#This Row],[SELLING PRICE]]*(1-InputData[[#This Row],[DISCOUNT %]])</f>
        <v>1152</v>
      </c>
      <c r="N387" s="10">
        <f>DAY(InputData[[#This Row],[DATE]])</f>
        <v>22</v>
      </c>
      <c r="O387" s="10" t="str">
        <f>TEXT(InputData[[#This Row],[DATE]],"mmm")</f>
        <v>Jun</v>
      </c>
      <c r="P387" s="10">
        <f>YEAR(InputData[[#This Row],[DATE]])</f>
        <v>2022</v>
      </c>
    </row>
    <row r="388" spans="1:16" x14ac:dyDescent="0.35">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17">
        <f>VLOOKUP(InputData[[#This Row],[PRODUCT ID]],MasterData[],5,0)</f>
        <v>98</v>
      </c>
      <c r="K388" s="17">
        <f>VLOOKUP(InputData[[#This Row],[PRODUCT ID]],MasterData[],6,0)</f>
        <v>103.88</v>
      </c>
      <c r="L388" s="17">
        <f>InputData[[#This Row],[QUANTITY]]*InputData[[#This Row],[BUYING PRIZE]]</f>
        <v>392</v>
      </c>
      <c r="M388" s="17">
        <f>InputData[[#This Row],[QUANTITY]]*InputData[[#This Row],[SELLING PRICE]]*(1-InputData[[#This Row],[DISCOUNT %]])</f>
        <v>415.52</v>
      </c>
      <c r="N388" s="10">
        <f>DAY(InputData[[#This Row],[DATE]])</f>
        <v>22</v>
      </c>
      <c r="O388" s="10" t="str">
        <f>TEXT(InputData[[#This Row],[DATE]],"mmm")</f>
        <v>Jun</v>
      </c>
      <c r="P388" s="10">
        <f>YEAR(InputData[[#This Row],[DATE]])</f>
        <v>2022</v>
      </c>
    </row>
    <row r="389" spans="1:16" x14ac:dyDescent="0.35">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17">
        <f>VLOOKUP(InputData[[#This Row],[PRODUCT ID]],MasterData[],5,0)</f>
        <v>44</v>
      </c>
      <c r="K389" s="17">
        <f>VLOOKUP(InputData[[#This Row],[PRODUCT ID]],MasterData[],6,0)</f>
        <v>48.84</v>
      </c>
      <c r="L389" s="17">
        <f>InputData[[#This Row],[QUANTITY]]*InputData[[#This Row],[BUYING PRIZE]]</f>
        <v>352</v>
      </c>
      <c r="M389" s="17">
        <f>InputData[[#This Row],[QUANTITY]]*InputData[[#This Row],[SELLING PRICE]]*(1-InputData[[#This Row],[DISCOUNT %]])</f>
        <v>390.72</v>
      </c>
      <c r="N389" s="10">
        <f>DAY(InputData[[#This Row],[DATE]])</f>
        <v>23</v>
      </c>
      <c r="O389" s="10" t="str">
        <f>TEXT(InputData[[#This Row],[DATE]],"mmm")</f>
        <v>Jun</v>
      </c>
      <c r="P389" s="10">
        <f>YEAR(InputData[[#This Row],[DATE]])</f>
        <v>2022</v>
      </c>
    </row>
    <row r="390" spans="1:16" x14ac:dyDescent="0.35">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17">
        <f>VLOOKUP(InputData[[#This Row],[PRODUCT ID]],MasterData[],5,0)</f>
        <v>37</v>
      </c>
      <c r="K390" s="17">
        <f>VLOOKUP(InputData[[#This Row],[PRODUCT ID]],MasterData[],6,0)</f>
        <v>49.21</v>
      </c>
      <c r="L390" s="17">
        <f>InputData[[#This Row],[QUANTITY]]*InputData[[#This Row],[BUYING PRIZE]]</f>
        <v>259</v>
      </c>
      <c r="M390" s="17">
        <f>InputData[[#This Row],[QUANTITY]]*InputData[[#This Row],[SELLING PRICE]]*(1-InputData[[#This Row],[DISCOUNT %]])</f>
        <v>344.47</v>
      </c>
      <c r="N390" s="10">
        <f>DAY(InputData[[#This Row],[DATE]])</f>
        <v>24</v>
      </c>
      <c r="O390" s="10" t="str">
        <f>TEXT(InputData[[#This Row],[DATE]],"mmm")</f>
        <v>Jun</v>
      </c>
      <c r="P390" s="10">
        <f>YEAR(InputData[[#This Row],[DATE]])</f>
        <v>2022</v>
      </c>
    </row>
    <row r="391" spans="1:16" x14ac:dyDescent="0.35">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17">
        <f>VLOOKUP(InputData[[#This Row],[PRODUCT ID]],MasterData[],5,0)</f>
        <v>73</v>
      </c>
      <c r="K391" s="17">
        <f>VLOOKUP(InputData[[#This Row],[PRODUCT ID]],MasterData[],6,0)</f>
        <v>94.17</v>
      </c>
      <c r="L391" s="17">
        <f>InputData[[#This Row],[QUANTITY]]*InputData[[#This Row],[BUYING PRIZE]]</f>
        <v>511</v>
      </c>
      <c r="M391" s="17">
        <f>InputData[[#This Row],[QUANTITY]]*InputData[[#This Row],[SELLING PRICE]]*(1-InputData[[#This Row],[DISCOUNT %]])</f>
        <v>659.19</v>
      </c>
      <c r="N391" s="10">
        <f>DAY(InputData[[#This Row],[DATE]])</f>
        <v>25</v>
      </c>
      <c r="O391" s="10" t="str">
        <f>TEXT(InputData[[#This Row],[DATE]],"mmm")</f>
        <v>Jun</v>
      </c>
      <c r="P391" s="10">
        <f>YEAR(InputData[[#This Row],[DATE]])</f>
        <v>2022</v>
      </c>
    </row>
    <row r="392" spans="1:16" x14ac:dyDescent="0.35">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17">
        <f>VLOOKUP(InputData[[#This Row],[PRODUCT ID]],MasterData[],5,0)</f>
        <v>55</v>
      </c>
      <c r="K392" s="17">
        <f>VLOOKUP(InputData[[#This Row],[PRODUCT ID]],MasterData[],6,0)</f>
        <v>58.3</v>
      </c>
      <c r="L392" s="17">
        <f>InputData[[#This Row],[QUANTITY]]*InputData[[#This Row],[BUYING PRIZE]]</f>
        <v>220</v>
      </c>
      <c r="M392" s="17">
        <f>InputData[[#This Row],[QUANTITY]]*InputData[[#This Row],[SELLING PRICE]]*(1-InputData[[#This Row],[DISCOUNT %]])</f>
        <v>233.2</v>
      </c>
      <c r="N392" s="10">
        <f>DAY(InputData[[#This Row],[DATE]])</f>
        <v>26</v>
      </c>
      <c r="O392" s="10" t="str">
        <f>TEXT(InputData[[#This Row],[DATE]],"mmm")</f>
        <v>Jun</v>
      </c>
      <c r="P392" s="10">
        <f>YEAR(InputData[[#This Row],[DATE]])</f>
        <v>2022</v>
      </c>
    </row>
    <row r="393" spans="1:16" x14ac:dyDescent="0.35">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17">
        <f>VLOOKUP(InputData[[#This Row],[PRODUCT ID]],MasterData[],5,0)</f>
        <v>67</v>
      </c>
      <c r="K393" s="17">
        <f>VLOOKUP(InputData[[#This Row],[PRODUCT ID]],MasterData[],6,0)</f>
        <v>83.08</v>
      </c>
      <c r="L393" s="17">
        <f>InputData[[#This Row],[QUANTITY]]*InputData[[#This Row],[BUYING PRIZE]]</f>
        <v>804</v>
      </c>
      <c r="M393" s="17">
        <f>InputData[[#This Row],[QUANTITY]]*InputData[[#This Row],[SELLING PRICE]]*(1-InputData[[#This Row],[DISCOUNT %]])</f>
        <v>996.96</v>
      </c>
      <c r="N393" s="10">
        <f>DAY(InputData[[#This Row],[DATE]])</f>
        <v>26</v>
      </c>
      <c r="O393" s="10" t="str">
        <f>TEXT(InputData[[#This Row],[DATE]],"mmm")</f>
        <v>Jun</v>
      </c>
      <c r="P393" s="10">
        <f>YEAR(InputData[[#This Row],[DATE]])</f>
        <v>2022</v>
      </c>
    </row>
    <row r="394" spans="1:16" x14ac:dyDescent="0.35">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17">
        <f>VLOOKUP(InputData[[#This Row],[PRODUCT ID]],MasterData[],5,0)</f>
        <v>95</v>
      </c>
      <c r="K394" s="17">
        <f>VLOOKUP(InputData[[#This Row],[PRODUCT ID]],MasterData[],6,0)</f>
        <v>119.7</v>
      </c>
      <c r="L394" s="17">
        <f>InputData[[#This Row],[QUANTITY]]*InputData[[#This Row],[BUYING PRIZE]]</f>
        <v>1425</v>
      </c>
      <c r="M394" s="17">
        <f>InputData[[#This Row],[QUANTITY]]*InputData[[#This Row],[SELLING PRICE]]*(1-InputData[[#This Row],[DISCOUNT %]])</f>
        <v>1795.5</v>
      </c>
      <c r="N394" s="10">
        <f>DAY(InputData[[#This Row],[DATE]])</f>
        <v>3</v>
      </c>
      <c r="O394" s="10" t="str">
        <f>TEXT(InputData[[#This Row],[DATE]],"mmm")</f>
        <v>Jul</v>
      </c>
      <c r="P394" s="10">
        <f>YEAR(InputData[[#This Row],[DATE]])</f>
        <v>2022</v>
      </c>
    </row>
    <row r="395" spans="1:16" x14ac:dyDescent="0.35">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17">
        <f>VLOOKUP(InputData[[#This Row],[PRODUCT ID]],MasterData[],5,0)</f>
        <v>43</v>
      </c>
      <c r="K395" s="17">
        <f>VLOOKUP(InputData[[#This Row],[PRODUCT ID]],MasterData[],6,0)</f>
        <v>47.730000000000004</v>
      </c>
      <c r="L395" s="17">
        <f>InputData[[#This Row],[QUANTITY]]*InputData[[#This Row],[BUYING PRIZE]]</f>
        <v>301</v>
      </c>
      <c r="M395" s="17">
        <f>InputData[[#This Row],[QUANTITY]]*InputData[[#This Row],[SELLING PRICE]]*(1-InputData[[#This Row],[DISCOUNT %]])</f>
        <v>334.11</v>
      </c>
      <c r="N395" s="10">
        <f>DAY(InputData[[#This Row],[DATE]])</f>
        <v>4</v>
      </c>
      <c r="O395" s="10" t="str">
        <f>TEXT(InputData[[#This Row],[DATE]],"mmm")</f>
        <v>Jul</v>
      </c>
      <c r="P395" s="10">
        <f>YEAR(InputData[[#This Row],[DATE]])</f>
        <v>2022</v>
      </c>
    </row>
    <row r="396" spans="1:16" x14ac:dyDescent="0.35">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17">
        <f>VLOOKUP(InputData[[#This Row],[PRODUCT ID]],MasterData[],5,0)</f>
        <v>7</v>
      </c>
      <c r="K396" s="17">
        <f>VLOOKUP(InputData[[#This Row],[PRODUCT ID]],MasterData[],6,0)</f>
        <v>8.33</v>
      </c>
      <c r="L396" s="17">
        <f>InputData[[#This Row],[QUANTITY]]*InputData[[#This Row],[BUYING PRIZE]]</f>
        <v>49</v>
      </c>
      <c r="M396" s="17">
        <f>InputData[[#This Row],[QUANTITY]]*InputData[[#This Row],[SELLING PRICE]]*(1-InputData[[#This Row],[DISCOUNT %]])</f>
        <v>58.31</v>
      </c>
      <c r="N396" s="10">
        <f>DAY(InputData[[#This Row],[DATE]])</f>
        <v>5</v>
      </c>
      <c r="O396" s="10" t="str">
        <f>TEXT(InputData[[#This Row],[DATE]],"mmm")</f>
        <v>Jul</v>
      </c>
      <c r="P396" s="10">
        <f>YEAR(InputData[[#This Row],[DATE]])</f>
        <v>2022</v>
      </c>
    </row>
    <row r="397" spans="1:16" x14ac:dyDescent="0.35">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17">
        <f>VLOOKUP(InputData[[#This Row],[PRODUCT ID]],MasterData[],5,0)</f>
        <v>12</v>
      </c>
      <c r="K397" s="17">
        <f>VLOOKUP(InputData[[#This Row],[PRODUCT ID]],MasterData[],6,0)</f>
        <v>15.719999999999999</v>
      </c>
      <c r="L397" s="17">
        <f>InputData[[#This Row],[QUANTITY]]*InputData[[#This Row],[BUYING PRIZE]]</f>
        <v>96</v>
      </c>
      <c r="M397" s="17">
        <f>InputData[[#This Row],[QUANTITY]]*InputData[[#This Row],[SELLING PRICE]]*(1-InputData[[#This Row],[DISCOUNT %]])</f>
        <v>125.75999999999999</v>
      </c>
      <c r="N397" s="10">
        <f>DAY(InputData[[#This Row],[DATE]])</f>
        <v>5</v>
      </c>
      <c r="O397" s="10" t="str">
        <f>TEXT(InputData[[#This Row],[DATE]],"mmm")</f>
        <v>Jul</v>
      </c>
      <c r="P397" s="10">
        <f>YEAR(InputData[[#This Row],[DATE]])</f>
        <v>2022</v>
      </c>
    </row>
    <row r="398" spans="1:16" x14ac:dyDescent="0.35">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17">
        <f>VLOOKUP(InputData[[#This Row],[PRODUCT ID]],MasterData[],5,0)</f>
        <v>138</v>
      </c>
      <c r="K398" s="17">
        <f>VLOOKUP(InputData[[#This Row],[PRODUCT ID]],MasterData[],6,0)</f>
        <v>173.88</v>
      </c>
      <c r="L398" s="17">
        <f>InputData[[#This Row],[QUANTITY]]*InputData[[#This Row],[BUYING PRIZE]]</f>
        <v>276</v>
      </c>
      <c r="M398" s="17">
        <f>InputData[[#This Row],[QUANTITY]]*InputData[[#This Row],[SELLING PRICE]]*(1-InputData[[#This Row],[DISCOUNT %]])</f>
        <v>347.76</v>
      </c>
      <c r="N398" s="10">
        <f>DAY(InputData[[#This Row],[DATE]])</f>
        <v>6</v>
      </c>
      <c r="O398" s="10" t="str">
        <f>TEXT(InputData[[#This Row],[DATE]],"mmm")</f>
        <v>Jul</v>
      </c>
      <c r="P398" s="10">
        <f>YEAR(InputData[[#This Row],[DATE]])</f>
        <v>2022</v>
      </c>
    </row>
    <row r="399" spans="1:16" x14ac:dyDescent="0.35">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17">
        <f>VLOOKUP(InputData[[#This Row],[PRODUCT ID]],MasterData[],5,0)</f>
        <v>37</v>
      </c>
      <c r="K399" s="17">
        <f>VLOOKUP(InputData[[#This Row],[PRODUCT ID]],MasterData[],6,0)</f>
        <v>49.21</v>
      </c>
      <c r="L399" s="17">
        <f>InputData[[#This Row],[QUANTITY]]*InputData[[#This Row],[BUYING PRIZE]]</f>
        <v>74</v>
      </c>
      <c r="M399" s="17">
        <f>InputData[[#This Row],[QUANTITY]]*InputData[[#This Row],[SELLING PRICE]]*(1-InputData[[#This Row],[DISCOUNT %]])</f>
        <v>98.42</v>
      </c>
      <c r="N399" s="10">
        <f>DAY(InputData[[#This Row],[DATE]])</f>
        <v>8</v>
      </c>
      <c r="O399" s="10" t="str">
        <f>TEXT(InputData[[#This Row],[DATE]],"mmm")</f>
        <v>Jul</v>
      </c>
      <c r="P399" s="10">
        <f>YEAR(InputData[[#This Row],[DATE]])</f>
        <v>2022</v>
      </c>
    </row>
    <row r="400" spans="1:16" x14ac:dyDescent="0.35">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17">
        <f>VLOOKUP(InputData[[#This Row],[PRODUCT ID]],MasterData[],5,0)</f>
        <v>89</v>
      </c>
      <c r="K400" s="17">
        <f>VLOOKUP(InputData[[#This Row],[PRODUCT ID]],MasterData[],6,0)</f>
        <v>117.48</v>
      </c>
      <c r="L400" s="17">
        <f>InputData[[#This Row],[QUANTITY]]*InputData[[#This Row],[BUYING PRIZE]]</f>
        <v>1068</v>
      </c>
      <c r="M400" s="17">
        <f>InputData[[#This Row],[QUANTITY]]*InputData[[#This Row],[SELLING PRICE]]*(1-InputData[[#This Row],[DISCOUNT %]])</f>
        <v>1409.76</v>
      </c>
      <c r="N400" s="10">
        <f>DAY(InputData[[#This Row],[DATE]])</f>
        <v>10</v>
      </c>
      <c r="O400" s="10" t="str">
        <f>TEXT(InputData[[#This Row],[DATE]],"mmm")</f>
        <v>Jul</v>
      </c>
      <c r="P400" s="10">
        <f>YEAR(InputData[[#This Row],[DATE]])</f>
        <v>2022</v>
      </c>
    </row>
    <row r="401" spans="1:16" x14ac:dyDescent="0.35">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17">
        <f>VLOOKUP(InputData[[#This Row],[PRODUCT ID]],MasterData[],5,0)</f>
        <v>37</v>
      </c>
      <c r="K401" s="17">
        <f>VLOOKUP(InputData[[#This Row],[PRODUCT ID]],MasterData[],6,0)</f>
        <v>41.81</v>
      </c>
      <c r="L401" s="17">
        <f>InputData[[#This Row],[QUANTITY]]*InputData[[#This Row],[BUYING PRIZE]]</f>
        <v>444</v>
      </c>
      <c r="M401" s="17">
        <f>InputData[[#This Row],[QUANTITY]]*InputData[[#This Row],[SELLING PRICE]]*(1-InputData[[#This Row],[DISCOUNT %]])</f>
        <v>501.72</v>
      </c>
      <c r="N401" s="10">
        <f>DAY(InputData[[#This Row],[DATE]])</f>
        <v>12</v>
      </c>
      <c r="O401" s="10" t="str">
        <f>TEXT(InputData[[#This Row],[DATE]],"mmm")</f>
        <v>Jul</v>
      </c>
      <c r="P401" s="10">
        <f>YEAR(InputData[[#This Row],[DATE]])</f>
        <v>2022</v>
      </c>
    </row>
    <row r="402" spans="1:16" x14ac:dyDescent="0.35">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17">
        <f>VLOOKUP(InputData[[#This Row],[PRODUCT ID]],MasterData[],5,0)</f>
        <v>7</v>
      </c>
      <c r="K402" s="17">
        <f>VLOOKUP(InputData[[#This Row],[PRODUCT ID]],MasterData[],6,0)</f>
        <v>8.33</v>
      </c>
      <c r="L402" s="17">
        <f>InputData[[#This Row],[QUANTITY]]*InputData[[#This Row],[BUYING PRIZE]]</f>
        <v>49</v>
      </c>
      <c r="M402" s="17">
        <f>InputData[[#This Row],[QUANTITY]]*InputData[[#This Row],[SELLING PRICE]]*(1-InputData[[#This Row],[DISCOUNT %]])</f>
        <v>58.31</v>
      </c>
      <c r="N402" s="10">
        <f>DAY(InputData[[#This Row],[DATE]])</f>
        <v>13</v>
      </c>
      <c r="O402" s="10" t="str">
        <f>TEXT(InputData[[#This Row],[DATE]],"mmm")</f>
        <v>Jul</v>
      </c>
      <c r="P402" s="10">
        <f>YEAR(InputData[[#This Row],[DATE]])</f>
        <v>2022</v>
      </c>
    </row>
    <row r="403" spans="1:16" x14ac:dyDescent="0.35">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17">
        <f>VLOOKUP(InputData[[#This Row],[PRODUCT ID]],MasterData[],5,0)</f>
        <v>95</v>
      </c>
      <c r="K403" s="17">
        <f>VLOOKUP(InputData[[#This Row],[PRODUCT ID]],MasterData[],6,0)</f>
        <v>119.7</v>
      </c>
      <c r="L403" s="17">
        <f>InputData[[#This Row],[QUANTITY]]*InputData[[#This Row],[BUYING PRIZE]]</f>
        <v>855</v>
      </c>
      <c r="M403" s="17">
        <f>InputData[[#This Row],[QUANTITY]]*InputData[[#This Row],[SELLING PRICE]]*(1-InputData[[#This Row],[DISCOUNT %]])</f>
        <v>1077.3</v>
      </c>
      <c r="N403" s="10">
        <f>DAY(InputData[[#This Row],[DATE]])</f>
        <v>14</v>
      </c>
      <c r="O403" s="10" t="str">
        <f>TEXT(InputData[[#This Row],[DATE]],"mmm")</f>
        <v>Jul</v>
      </c>
      <c r="P403" s="10">
        <f>YEAR(InputData[[#This Row],[DATE]])</f>
        <v>2022</v>
      </c>
    </row>
    <row r="404" spans="1:16" x14ac:dyDescent="0.35">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17">
        <f>VLOOKUP(InputData[[#This Row],[PRODUCT ID]],MasterData[],5,0)</f>
        <v>44</v>
      </c>
      <c r="K404" s="17">
        <f>VLOOKUP(InputData[[#This Row],[PRODUCT ID]],MasterData[],6,0)</f>
        <v>48.84</v>
      </c>
      <c r="L404" s="17">
        <f>InputData[[#This Row],[QUANTITY]]*InputData[[#This Row],[BUYING PRIZE]]</f>
        <v>88</v>
      </c>
      <c r="M404" s="17">
        <f>InputData[[#This Row],[QUANTITY]]*InputData[[#This Row],[SELLING PRICE]]*(1-InputData[[#This Row],[DISCOUNT %]])</f>
        <v>97.68</v>
      </c>
      <c r="N404" s="10">
        <f>DAY(InputData[[#This Row],[DATE]])</f>
        <v>15</v>
      </c>
      <c r="O404" s="10" t="str">
        <f>TEXT(InputData[[#This Row],[DATE]],"mmm")</f>
        <v>Jul</v>
      </c>
      <c r="P404" s="10">
        <f>YEAR(InputData[[#This Row],[DATE]])</f>
        <v>2022</v>
      </c>
    </row>
    <row r="405" spans="1:16" x14ac:dyDescent="0.35">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17">
        <f>VLOOKUP(InputData[[#This Row],[PRODUCT ID]],MasterData[],5,0)</f>
        <v>138</v>
      </c>
      <c r="K405" s="17">
        <f>VLOOKUP(InputData[[#This Row],[PRODUCT ID]],MasterData[],6,0)</f>
        <v>173.88</v>
      </c>
      <c r="L405" s="17">
        <f>InputData[[#This Row],[QUANTITY]]*InputData[[#This Row],[BUYING PRIZE]]</f>
        <v>1104</v>
      </c>
      <c r="M405" s="17">
        <f>InputData[[#This Row],[QUANTITY]]*InputData[[#This Row],[SELLING PRICE]]*(1-InputData[[#This Row],[DISCOUNT %]])</f>
        <v>1391.04</v>
      </c>
      <c r="N405" s="10">
        <f>DAY(InputData[[#This Row],[DATE]])</f>
        <v>17</v>
      </c>
      <c r="O405" s="10" t="str">
        <f>TEXT(InputData[[#This Row],[DATE]],"mmm")</f>
        <v>Jul</v>
      </c>
      <c r="P405" s="10">
        <f>YEAR(InputData[[#This Row],[DATE]])</f>
        <v>2022</v>
      </c>
    </row>
    <row r="406" spans="1:16" x14ac:dyDescent="0.35">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17">
        <f>VLOOKUP(InputData[[#This Row],[PRODUCT ID]],MasterData[],5,0)</f>
        <v>148</v>
      </c>
      <c r="K406" s="17">
        <f>VLOOKUP(InputData[[#This Row],[PRODUCT ID]],MasterData[],6,0)</f>
        <v>164.28</v>
      </c>
      <c r="L406" s="17">
        <f>InputData[[#This Row],[QUANTITY]]*InputData[[#This Row],[BUYING PRIZE]]</f>
        <v>1776</v>
      </c>
      <c r="M406" s="17">
        <f>InputData[[#This Row],[QUANTITY]]*InputData[[#This Row],[SELLING PRICE]]*(1-InputData[[#This Row],[DISCOUNT %]])</f>
        <v>1971.3600000000001</v>
      </c>
      <c r="N406" s="10">
        <f>DAY(InputData[[#This Row],[DATE]])</f>
        <v>18</v>
      </c>
      <c r="O406" s="10" t="str">
        <f>TEXT(InputData[[#This Row],[DATE]],"mmm")</f>
        <v>Jul</v>
      </c>
      <c r="P406" s="10">
        <f>YEAR(InputData[[#This Row],[DATE]])</f>
        <v>2022</v>
      </c>
    </row>
    <row r="407" spans="1:16" x14ac:dyDescent="0.35">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17">
        <f>VLOOKUP(InputData[[#This Row],[PRODUCT ID]],MasterData[],5,0)</f>
        <v>120</v>
      </c>
      <c r="K407" s="17">
        <f>VLOOKUP(InputData[[#This Row],[PRODUCT ID]],MasterData[],6,0)</f>
        <v>162</v>
      </c>
      <c r="L407" s="17">
        <f>InputData[[#This Row],[QUANTITY]]*InputData[[#This Row],[BUYING PRIZE]]</f>
        <v>960</v>
      </c>
      <c r="M407" s="17">
        <f>InputData[[#This Row],[QUANTITY]]*InputData[[#This Row],[SELLING PRICE]]*(1-InputData[[#This Row],[DISCOUNT %]])</f>
        <v>1296</v>
      </c>
      <c r="N407" s="10">
        <f>DAY(InputData[[#This Row],[DATE]])</f>
        <v>20</v>
      </c>
      <c r="O407" s="10" t="str">
        <f>TEXT(InputData[[#This Row],[DATE]],"mmm")</f>
        <v>Jul</v>
      </c>
      <c r="P407" s="10">
        <f>YEAR(InputData[[#This Row],[DATE]])</f>
        <v>2022</v>
      </c>
    </row>
    <row r="408" spans="1:16" x14ac:dyDescent="0.35">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17">
        <f>VLOOKUP(InputData[[#This Row],[PRODUCT ID]],MasterData[],5,0)</f>
        <v>55</v>
      </c>
      <c r="K408" s="17">
        <f>VLOOKUP(InputData[[#This Row],[PRODUCT ID]],MasterData[],6,0)</f>
        <v>58.3</v>
      </c>
      <c r="L408" s="17">
        <f>InputData[[#This Row],[QUANTITY]]*InputData[[#This Row],[BUYING PRIZE]]</f>
        <v>330</v>
      </c>
      <c r="M408" s="17">
        <f>InputData[[#This Row],[QUANTITY]]*InputData[[#This Row],[SELLING PRICE]]*(1-InputData[[#This Row],[DISCOUNT %]])</f>
        <v>349.79999999999995</v>
      </c>
      <c r="N408" s="10">
        <f>DAY(InputData[[#This Row],[DATE]])</f>
        <v>22</v>
      </c>
      <c r="O408" s="10" t="str">
        <f>TEXT(InputData[[#This Row],[DATE]],"mmm")</f>
        <v>Jul</v>
      </c>
      <c r="P408" s="10">
        <f>YEAR(InputData[[#This Row],[DATE]])</f>
        <v>2022</v>
      </c>
    </row>
    <row r="409" spans="1:16" x14ac:dyDescent="0.35">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17">
        <f>VLOOKUP(InputData[[#This Row],[PRODUCT ID]],MasterData[],5,0)</f>
        <v>37</v>
      </c>
      <c r="K409" s="17">
        <f>VLOOKUP(InputData[[#This Row],[PRODUCT ID]],MasterData[],6,0)</f>
        <v>49.21</v>
      </c>
      <c r="L409" s="17">
        <f>InputData[[#This Row],[QUANTITY]]*InputData[[#This Row],[BUYING PRIZE]]</f>
        <v>74</v>
      </c>
      <c r="M409" s="17">
        <f>InputData[[#This Row],[QUANTITY]]*InputData[[#This Row],[SELLING PRICE]]*(1-InputData[[#This Row],[DISCOUNT %]])</f>
        <v>98.42</v>
      </c>
      <c r="N409" s="10">
        <f>DAY(InputData[[#This Row],[DATE]])</f>
        <v>23</v>
      </c>
      <c r="O409" s="10" t="str">
        <f>TEXT(InputData[[#This Row],[DATE]],"mmm")</f>
        <v>Jul</v>
      </c>
      <c r="P409" s="10">
        <f>YEAR(InputData[[#This Row],[DATE]])</f>
        <v>2022</v>
      </c>
    </row>
    <row r="410" spans="1:16" x14ac:dyDescent="0.35">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17">
        <f>VLOOKUP(InputData[[#This Row],[PRODUCT ID]],MasterData[],5,0)</f>
        <v>75</v>
      </c>
      <c r="K410" s="17">
        <f>VLOOKUP(InputData[[#This Row],[PRODUCT ID]],MasterData[],6,0)</f>
        <v>85.5</v>
      </c>
      <c r="L410" s="17">
        <f>InputData[[#This Row],[QUANTITY]]*InputData[[#This Row],[BUYING PRIZE]]</f>
        <v>1050</v>
      </c>
      <c r="M410" s="17">
        <f>InputData[[#This Row],[QUANTITY]]*InputData[[#This Row],[SELLING PRICE]]*(1-InputData[[#This Row],[DISCOUNT %]])</f>
        <v>1197</v>
      </c>
      <c r="N410" s="10">
        <f>DAY(InputData[[#This Row],[DATE]])</f>
        <v>24</v>
      </c>
      <c r="O410" s="10" t="str">
        <f>TEXT(InputData[[#This Row],[DATE]],"mmm")</f>
        <v>Jul</v>
      </c>
      <c r="P410" s="10">
        <f>YEAR(InputData[[#This Row],[DATE]])</f>
        <v>2022</v>
      </c>
    </row>
    <row r="411" spans="1:16" x14ac:dyDescent="0.35">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17">
        <f>VLOOKUP(InputData[[#This Row],[PRODUCT ID]],MasterData[],5,0)</f>
        <v>48</v>
      </c>
      <c r="K411" s="17">
        <f>VLOOKUP(InputData[[#This Row],[PRODUCT ID]],MasterData[],6,0)</f>
        <v>57.120000000000005</v>
      </c>
      <c r="L411" s="17">
        <f>InputData[[#This Row],[QUANTITY]]*InputData[[#This Row],[BUYING PRIZE]]</f>
        <v>48</v>
      </c>
      <c r="M411" s="17">
        <f>InputData[[#This Row],[QUANTITY]]*InputData[[#This Row],[SELLING PRICE]]*(1-InputData[[#This Row],[DISCOUNT %]])</f>
        <v>57.120000000000005</v>
      </c>
      <c r="N411" s="10">
        <f>DAY(InputData[[#This Row],[DATE]])</f>
        <v>24</v>
      </c>
      <c r="O411" s="10" t="str">
        <f>TEXT(InputData[[#This Row],[DATE]],"mmm")</f>
        <v>Jul</v>
      </c>
      <c r="P411" s="10">
        <f>YEAR(InputData[[#This Row],[DATE]])</f>
        <v>2022</v>
      </c>
    </row>
    <row r="412" spans="1:16" x14ac:dyDescent="0.35">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17">
        <f>VLOOKUP(InputData[[#This Row],[PRODUCT ID]],MasterData[],5,0)</f>
        <v>76</v>
      </c>
      <c r="K412" s="17">
        <f>VLOOKUP(InputData[[#This Row],[PRODUCT ID]],MasterData[],6,0)</f>
        <v>82.08</v>
      </c>
      <c r="L412" s="17">
        <f>InputData[[#This Row],[QUANTITY]]*InputData[[#This Row],[BUYING PRIZE]]</f>
        <v>152</v>
      </c>
      <c r="M412" s="17">
        <f>InputData[[#This Row],[QUANTITY]]*InputData[[#This Row],[SELLING PRICE]]*(1-InputData[[#This Row],[DISCOUNT %]])</f>
        <v>164.16</v>
      </c>
      <c r="N412" s="10">
        <f>DAY(InputData[[#This Row],[DATE]])</f>
        <v>25</v>
      </c>
      <c r="O412" s="10" t="str">
        <f>TEXT(InputData[[#This Row],[DATE]],"mmm")</f>
        <v>Jul</v>
      </c>
      <c r="P412" s="10">
        <f>YEAR(InputData[[#This Row],[DATE]])</f>
        <v>2022</v>
      </c>
    </row>
    <row r="413" spans="1:16" x14ac:dyDescent="0.35">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17">
        <f>VLOOKUP(InputData[[#This Row],[PRODUCT ID]],MasterData[],5,0)</f>
        <v>134</v>
      </c>
      <c r="K413" s="17">
        <f>VLOOKUP(InputData[[#This Row],[PRODUCT ID]],MasterData[],6,0)</f>
        <v>156.78</v>
      </c>
      <c r="L413" s="17">
        <f>InputData[[#This Row],[QUANTITY]]*InputData[[#This Row],[BUYING PRIZE]]</f>
        <v>1608</v>
      </c>
      <c r="M413" s="17">
        <f>InputData[[#This Row],[QUANTITY]]*InputData[[#This Row],[SELLING PRICE]]*(1-InputData[[#This Row],[DISCOUNT %]])</f>
        <v>1881.3600000000001</v>
      </c>
      <c r="N413" s="10">
        <f>DAY(InputData[[#This Row],[DATE]])</f>
        <v>25</v>
      </c>
      <c r="O413" s="10" t="str">
        <f>TEXT(InputData[[#This Row],[DATE]],"mmm")</f>
        <v>Jul</v>
      </c>
      <c r="P413" s="10">
        <f>YEAR(InputData[[#This Row],[DATE]])</f>
        <v>2022</v>
      </c>
    </row>
    <row r="414" spans="1:16" x14ac:dyDescent="0.35">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17">
        <f>VLOOKUP(InputData[[#This Row],[PRODUCT ID]],MasterData[],5,0)</f>
        <v>71</v>
      </c>
      <c r="K414" s="17">
        <f>VLOOKUP(InputData[[#This Row],[PRODUCT ID]],MasterData[],6,0)</f>
        <v>80.94</v>
      </c>
      <c r="L414" s="17">
        <f>InputData[[#This Row],[QUANTITY]]*InputData[[#This Row],[BUYING PRIZE]]</f>
        <v>923</v>
      </c>
      <c r="M414" s="17">
        <f>InputData[[#This Row],[QUANTITY]]*InputData[[#This Row],[SELLING PRICE]]*(1-InputData[[#This Row],[DISCOUNT %]])</f>
        <v>1052.22</v>
      </c>
      <c r="N414" s="10">
        <f>DAY(InputData[[#This Row],[DATE]])</f>
        <v>25</v>
      </c>
      <c r="O414" s="10" t="str">
        <f>TEXT(InputData[[#This Row],[DATE]],"mmm")</f>
        <v>Jul</v>
      </c>
      <c r="P414" s="10">
        <f>YEAR(InputData[[#This Row],[DATE]])</f>
        <v>2022</v>
      </c>
    </row>
    <row r="415" spans="1:16" x14ac:dyDescent="0.35">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17">
        <f>VLOOKUP(InputData[[#This Row],[PRODUCT ID]],MasterData[],5,0)</f>
        <v>71</v>
      </c>
      <c r="K415" s="17">
        <f>VLOOKUP(InputData[[#This Row],[PRODUCT ID]],MasterData[],6,0)</f>
        <v>80.94</v>
      </c>
      <c r="L415" s="17">
        <f>InputData[[#This Row],[QUANTITY]]*InputData[[#This Row],[BUYING PRIZE]]</f>
        <v>710</v>
      </c>
      <c r="M415" s="17">
        <f>InputData[[#This Row],[QUANTITY]]*InputData[[#This Row],[SELLING PRICE]]*(1-InputData[[#This Row],[DISCOUNT %]])</f>
        <v>809.4</v>
      </c>
      <c r="N415" s="10">
        <f>DAY(InputData[[#This Row],[DATE]])</f>
        <v>26</v>
      </c>
      <c r="O415" s="10" t="str">
        <f>TEXT(InputData[[#This Row],[DATE]],"mmm")</f>
        <v>Jul</v>
      </c>
      <c r="P415" s="10">
        <f>YEAR(InputData[[#This Row],[DATE]])</f>
        <v>2022</v>
      </c>
    </row>
    <row r="416" spans="1:16" x14ac:dyDescent="0.35">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17">
        <f>VLOOKUP(InputData[[#This Row],[PRODUCT ID]],MasterData[],5,0)</f>
        <v>18</v>
      </c>
      <c r="K416" s="17">
        <f>VLOOKUP(InputData[[#This Row],[PRODUCT ID]],MasterData[],6,0)</f>
        <v>24.66</v>
      </c>
      <c r="L416" s="17">
        <f>InputData[[#This Row],[QUANTITY]]*InputData[[#This Row],[BUYING PRIZE]]</f>
        <v>18</v>
      </c>
      <c r="M416" s="17">
        <f>InputData[[#This Row],[QUANTITY]]*InputData[[#This Row],[SELLING PRICE]]*(1-InputData[[#This Row],[DISCOUNT %]])</f>
        <v>24.66</v>
      </c>
      <c r="N416" s="10">
        <f>DAY(InputData[[#This Row],[DATE]])</f>
        <v>26</v>
      </c>
      <c r="O416" s="10" t="str">
        <f>TEXT(InputData[[#This Row],[DATE]],"mmm")</f>
        <v>Jul</v>
      </c>
      <c r="P416" s="10">
        <f>YEAR(InputData[[#This Row],[DATE]])</f>
        <v>2022</v>
      </c>
    </row>
    <row r="417" spans="1:16" x14ac:dyDescent="0.35">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17">
        <f>VLOOKUP(InputData[[#This Row],[PRODUCT ID]],MasterData[],5,0)</f>
        <v>73</v>
      </c>
      <c r="K417" s="17">
        <f>VLOOKUP(InputData[[#This Row],[PRODUCT ID]],MasterData[],6,0)</f>
        <v>94.17</v>
      </c>
      <c r="L417" s="17">
        <f>InputData[[#This Row],[QUANTITY]]*InputData[[#This Row],[BUYING PRIZE]]</f>
        <v>365</v>
      </c>
      <c r="M417" s="17">
        <f>InputData[[#This Row],[QUANTITY]]*InputData[[#This Row],[SELLING PRICE]]*(1-InputData[[#This Row],[DISCOUNT %]])</f>
        <v>470.85</v>
      </c>
      <c r="N417" s="10">
        <f>DAY(InputData[[#This Row],[DATE]])</f>
        <v>3</v>
      </c>
      <c r="O417" s="10" t="str">
        <f>TEXT(InputData[[#This Row],[DATE]],"mmm")</f>
        <v>Aug</v>
      </c>
      <c r="P417" s="10">
        <f>YEAR(InputData[[#This Row],[DATE]])</f>
        <v>2022</v>
      </c>
    </row>
    <row r="418" spans="1:16" x14ac:dyDescent="0.35">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17">
        <f>VLOOKUP(InputData[[#This Row],[PRODUCT ID]],MasterData[],5,0)</f>
        <v>13</v>
      </c>
      <c r="K418" s="17">
        <f>VLOOKUP(InputData[[#This Row],[PRODUCT ID]],MasterData[],6,0)</f>
        <v>16.64</v>
      </c>
      <c r="L418" s="17">
        <f>InputData[[#This Row],[QUANTITY]]*InputData[[#This Row],[BUYING PRIZE]]</f>
        <v>117</v>
      </c>
      <c r="M418" s="17">
        <f>InputData[[#This Row],[QUANTITY]]*InputData[[#This Row],[SELLING PRICE]]*(1-InputData[[#This Row],[DISCOUNT %]])</f>
        <v>149.76</v>
      </c>
      <c r="N418" s="10">
        <f>DAY(InputData[[#This Row],[DATE]])</f>
        <v>6</v>
      </c>
      <c r="O418" s="10" t="str">
        <f>TEXT(InputData[[#This Row],[DATE]],"mmm")</f>
        <v>Aug</v>
      </c>
      <c r="P418" s="10">
        <f>YEAR(InputData[[#This Row],[DATE]])</f>
        <v>2022</v>
      </c>
    </row>
    <row r="419" spans="1:16" x14ac:dyDescent="0.35">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17">
        <f>VLOOKUP(InputData[[#This Row],[PRODUCT ID]],MasterData[],5,0)</f>
        <v>13</v>
      </c>
      <c r="K419" s="17">
        <f>VLOOKUP(InputData[[#This Row],[PRODUCT ID]],MasterData[],6,0)</f>
        <v>16.64</v>
      </c>
      <c r="L419" s="17">
        <f>InputData[[#This Row],[QUANTITY]]*InputData[[#This Row],[BUYING PRIZE]]</f>
        <v>26</v>
      </c>
      <c r="M419" s="17">
        <f>InputData[[#This Row],[QUANTITY]]*InputData[[#This Row],[SELLING PRICE]]*(1-InputData[[#This Row],[DISCOUNT %]])</f>
        <v>33.28</v>
      </c>
      <c r="N419" s="10">
        <f>DAY(InputData[[#This Row],[DATE]])</f>
        <v>8</v>
      </c>
      <c r="O419" s="10" t="str">
        <f>TEXT(InputData[[#This Row],[DATE]],"mmm")</f>
        <v>Aug</v>
      </c>
      <c r="P419" s="10">
        <f>YEAR(InputData[[#This Row],[DATE]])</f>
        <v>2022</v>
      </c>
    </row>
    <row r="420" spans="1:16" x14ac:dyDescent="0.35">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17">
        <f>VLOOKUP(InputData[[#This Row],[PRODUCT ID]],MasterData[],5,0)</f>
        <v>89</v>
      </c>
      <c r="K420" s="17">
        <f>VLOOKUP(InputData[[#This Row],[PRODUCT ID]],MasterData[],6,0)</f>
        <v>117.48</v>
      </c>
      <c r="L420" s="17">
        <f>InputData[[#This Row],[QUANTITY]]*InputData[[#This Row],[BUYING PRIZE]]</f>
        <v>1068</v>
      </c>
      <c r="M420" s="17">
        <f>InputData[[#This Row],[QUANTITY]]*InputData[[#This Row],[SELLING PRICE]]*(1-InputData[[#This Row],[DISCOUNT %]])</f>
        <v>1409.76</v>
      </c>
      <c r="N420" s="10">
        <f>DAY(InputData[[#This Row],[DATE]])</f>
        <v>8</v>
      </c>
      <c r="O420" s="10" t="str">
        <f>TEXT(InputData[[#This Row],[DATE]],"mmm")</f>
        <v>Aug</v>
      </c>
      <c r="P420" s="10">
        <f>YEAR(InputData[[#This Row],[DATE]])</f>
        <v>2022</v>
      </c>
    </row>
    <row r="421" spans="1:16" x14ac:dyDescent="0.35">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17">
        <f>VLOOKUP(InputData[[#This Row],[PRODUCT ID]],MasterData[],5,0)</f>
        <v>126</v>
      </c>
      <c r="K421" s="17">
        <f>VLOOKUP(InputData[[#This Row],[PRODUCT ID]],MasterData[],6,0)</f>
        <v>162.54</v>
      </c>
      <c r="L421" s="17">
        <f>InputData[[#This Row],[QUANTITY]]*InputData[[#This Row],[BUYING PRIZE]]</f>
        <v>1386</v>
      </c>
      <c r="M421" s="17">
        <f>InputData[[#This Row],[QUANTITY]]*InputData[[#This Row],[SELLING PRICE]]*(1-InputData[[#This Row],[DISCOUNT %]])</f>
        <v>1787.9399999999998</v>
      </c>
      <c r="N421" s="10">
        <f>DAY(InputData[[#This Row],[DATE]])</f>
        <v>8</v>
      </c>
      <c r="O421" s="10" t="str">
        <f>TEXT(InputData[[#This Row],[DATE]],"mmm")</f>
        <v>Aug</v>
      </c>
      <c r="P421" s="10">
        <f>YEAR(InputData[[#This Row],[DATE]])</f>
        <v>2022</v>
      </c>
    </row>
    <row r="422" spans="1:16" x14ac:dyDescent="0.35">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17">
        <f>VLOOKUP(InputData[[#This Row],[PRODUCT ID]],MasterData[],5,0)</f>
        <v>148</v>
      </c>
      <c r="K422" s="17">
        <f>VLOOKUP(InputData[[#This Row],[PRODUCT ID]],MasterData[],6,0)</f>
        <v>201.28</v>
      </c>
      <c r="L422" s="17">
        <f>InputData[[#This Row],[QUANTITY]]*InputData[[#This Row],[BUYING PRIZE]]</f>
        <v>2072</v>
      </c>
      <c r="M422" s="17">
        <f>InputData[[#This Row],[QUANTITY]]*InputData[[#This Row],[SELLING PRICE]]*(1-InputData[[#This Row],[DISCOUNT %]])</f>
        <v>2817.92</v>
      </c>
      <c r="N422" s="10">
        <f>DAY(InputData[[#This Row],[DATE]])</f>
        <v>14</v>
      </c>
      <c r="O422" s="10" t="str">
        <f>TEXT(InputData[[#This Row],[DATE]],"mmm")</f>
        <v>Aug</v>
      </c>
      <c r="P422" s="10">
        <f>YEAR(InputData[[#This Row],[DATE]])</f>
        <v>2022</v>
      </c>
    </row>
    <row r="423" spans="1:16" x14ac:dyDescent="0.35">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17">
        <f>VLOOKUP(InputData[[#This Row],[PRODUCT ID]],MasterData[],5,0)</f>
        <v>44</v>
      </c>
      <c r="K423" s="17">
        <f>VLOOKUP(InputData[[#This Row],[PRODUCT ID]],MasterData[],6,0)</f>
        <v>48.4</v>
      </c>
      <c r="L423" s="17">
        <f>InputData[[#This Row],[QUANTITY]]*InputData[[#This Row],[BUYING PRIZE]]</f>
        <v>440</v>
      </c>
      <c r="M423" s="17">
        <f>InputData[[#This Row],[QUANTITY]]*InputData[[#This Row],[SELLING PRICE]]*(1-InputData[[#This Row],[DISCOUNT %]])</f>
        <v>484</v>
      </c>
      <c r="N423" s="10">
        <f>DAY(InputData[[#This Row],[DATE]])</f>
        <v>15</v>
      </c>
      <c r="O423" s="10" t="str">
        <f>TEXT(InputData[[#This Row],[DATE]],"mmm")</f>
        <v>Aug</v>
      </c>
      <c r="P423" s="10">
        <f>YEAR(InputData[[#This Row],[DATE]])</f>
        <v>2022</v>
      </c>
    </row>
    <row r="424" spans="1:16" x14ac:dyDescent="0.35">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17">
        <f>VLOOKUP(InputData[[#This Row],[PRODUCT ID]],MasterData[],5,0)</f>
        <v>12</v>
      </c>
      <c r="K424" s="17">
        <f>VLOOKUP(InputData[[#This Row],[PRODUCT ID]],MasterData[],6,0)</f>
        <v>15.719999999999999</v>
      </c>
      <c r="L424" s="17">
        <f>InputData[[#This Row],[QUANTITY]]*InputData[[#This Row],[BUYING PRIZE]]</f>
        <v>84</v>
      </c>
      <c r="M424" s="17">
        <f>InputData[[#This Row],[QUANTITY]]*InputData[[#This Row],[SELLING PRICE]]*(1-InputData[[#This Row],[DISCOUNT %]])</f>
        <v>110.03999999999999</v>
      </c>
      <c r="N424" s="10">
        <f>DAY(InputData[[#This Row],[DATE]])</f>
        <v>15</v>
      </c>
      <c r="O424" s="10" t="str">
        <f>TEXT(InputData[[#This Row],[DATE]],"mmm")</f>
        <v>Aug</v>
      </c>
      <c r="P424" s="10">
        <f>YEAR(InputData[[#This Row],[DATE]])</f>
        <v>2022</v>
      </c>
    </row>
    <row r="425" spans="1:16" x14ac:dyDescent="0.35">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17">
        <f>VLOOKUP(InputData[[#This Row],[PRODUCT ID]],MasterData[],5,0)</f>
        <v>47</v>
      </c>
      <c r="K425" s="17">
        <f>VLOOKUP(InputData[[#This Row],[PRODUCT ID]],MasterData[],6,0)</f>
        <v>53.11</v>
      </c>
      <c r="L425" s="17">
        <f>InputData[[#This Row],[QUANTITY]]*InputData[[#This Row],[BUYING PRIZE]]</f>
        <v>376</v>
      </c>
      <c r="M425" s="17">
        <f>InputData[[#This Row],[QUANTITY]]*InputData[[#This Row],[SELLING PRICE]]*(1-InputData[[#This Row],[DISCOUNT %]])</f>
        <v>424.88</v>
      </c>
      <c r="N425" s="10">
        <f>DAY(InputData[[#This Row],[DATE]])</f>
        <v>18</v>
      </c>
      <c r="O425" s="10" t="str">
        <f>TEXT(InputData[[#This Row],[DATE]],"mmm")</f>
        <v>Aug</v>
      </c>
      <c r="P425" s="10">
        <f>YEAR(InputData[[#This Row],[DATE]])</f>
        <v>2022</v>
      </c>
    </row>
    <row r="426" spans="1:16" x14ac:dyDescent="0.35">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17">
        <f>VLOOKUP(InputData[[#This Row],[PRODUCT ID]],MasterData[],5,0)</f>
        <v>148</v>
      </c>
      <c r="K426" s="17">
        <f>VLOOKUP(InputData[[#This Row],[PRODUCT ID]],MasterData[],6,0)</f>
        <v>164.28</v>
      </c>
      <c r="L426" s="17">
        <f>InputData[[#This Row],[QUANTITY]]*InputData[[#This Row],[BUYING PRIZE]]</f>
        <v>296</v>
      </c>
      <c r="M426" s="17">
        <f>InputData[[#This Row],[QUANTITY]]*InputData[[#This Row],[SELLING PRICE]]*(1-InputData[[#This Row],[DISCOUNT %]])</f>
        <v>328.56</v>
      </c>
      <c r="N426" s="10">
        <f>DAY(InputData[[#This Row],[DATE]])</f>
        <v>18</v>
      </c>
      <c r="O426" s="10" t="str">
        <f>TEXT(InputData[[#This Row],[DATE]],"mmm")</f>
        <v>Aug</v>
      </c>
      <c r="P426" s="10">
        <f>YEAR(InputData[[#This Row],[DATE]])</f>
        <v>2022</v>
      </c>
    </row>
    <row r="427" spans="1:16" x14ac:dyDescent="0.35">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17">
        <f>VLOOKUP(InputData[[#This Row],[PRODUCT ID]],MasterData[],5,0)</f>
        <v>43</v>
      </c>
      <c r="K427" s="17">
        <f>VLOOKUP(InputData[[#This Row],[PRODUCT ID]],MasterData[],6,0)</f>
        <v>47.730000000000004</v>
      </c>
      <c r="L427" s="17">
        <f>InputData[[#This Row],[QUANTITY]]*InputData[[#This Row],[BUYING PRIZE]]</f>
        <v>129</v>
      </c>
      <c r="M427" s="17">
        <f>InputData[[#This Row],[QUANTITY]]*InputData[[#This Row],[SELLING PRICE]]*(1-InputData[[#This Row],[DISCOUNT %]])</f>
        <v>143.19</v>
      </c>
      <c r="N427" s="10">
        <f>DAY(InputData[[#This Row],[DATE]])</f>
        <v>19</v>
      </c>
      <c r="O427" s="10" t="str">
        <f>TEXT(InputData[[#This Row],[DATE]],"mmm")</f>
        <v>Aug</v>
      </c>
      <c r="P427" s="10">
        <f>YEAR(InputData[[#This Row],[DATE]])</f>
        <v>2022</v>
      </c>
    </row>
    <row r="428" spans="1:16" x14ac:dyDescent="0.35">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17">
        <f>VLOOKUP(InputData[[#This Row],[PRODUCT ID]],MasterData[],5,0)</f>
        <v>141</v>
      </c>
      <c r="K428" s="17">
        <f>VLOOKUP(InputData[[#This Row],[PRODUCT ID]],MasterData[],6,0)</f>
        <v>149.46</v>
      </c>
      <c r="L428" s="17">
        <f>InputData[[#This Row],[QUANTITY]]*InputData[[#This Row],[BUYING PRIZE]]</f>
        <v>1833</v>
      </c>
      <c r="M428" s="17">
        <f>InputData[[#This Row],[QUANTITY]]*InputData[[#This Row],[SELLING PRICE]]*(1-InputData[[#This Row],[DISCOUNT %]])</f>
        <v>1942.98</v>
      </c>
      <c r="N428" s="10">
        <f>DAY(InputData[[#This Row],[DATE]])</f>
        <v>20</v>
      </c>
      <c r="O428" s="10" t="str">
        <f>TEXT(InputData[[#This Row],[DATE]],"mmm")</f>
        <v>Aug</v>
      </c>
      <c r="P428" s="10">
        <f>YEAR(InputData[[#This Row],[DATE]])</f>
        <v>2022</v>
      </c>
    </row>
    <row r="429" spans="1:16" x14ac:dyDescent="0.35">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17">
        <f>VLOOKUP(InputData[[#This Row],[PRODUCT ID]],MasterData[],5,0)</f>
        <v>95</v>
      </c>
      <c r="K429" s="17">
        <f>VLOOKUP(InputData[[#This Row],[PRODUCT ID]],MasterData[],6,0)</f>
        <v>119.7</v>
      </c>
      <c r="L429" s="17">
        <f>InputData[[#This Row],[QUANTITY]]*InputData[[#This Row],[BUYING PRIZE]]</f>
        <v>1330</v>
      </c>
      <c r="M429" s="17">
        <f>InputData[[#This Row],[QUANTITY]]*InputData[[#This Row],[SELLING PRICE]]*(1-InputData[[#This Row],[DISCOUNT %]])</f>
        <v>1675.8</v>
      </c>
      <c r="N429" s="10">
        <f>DAY(InputData[[#This Row],[DATE]])</f>
        <v>20</v>
      </c>
      <c r="O429" s="10" t="str">
        <f>TEXT(InputData[[#This Row],[DATE]],"mmm")</f>
        <v>Aug</v>
      </c>
      <c r="P429" s="10">
        <f>YEAR(InputData[[#This Row],[DATE]])</f>
        <v>2022</v>
      </c>
    </row>
    <row r="430" spans="1:16" x14ac:dyDescent="0.35">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17">
        <f>VLOOKUP(InputData[[#This Row],[PRODUCT ID]],MasterData[],5,0)</f>
        <v>13</v>
      </c>
      <c r="K430" s="17">
        <f>VLOOKUP(InputData[[#This Row],[PRODUCT ID]],MasterData[],6,0)</f>
        <v>16.64</v>
      </c>
      <c r="L430" s="17">
        <f>InputData[[#This Row],[QUANTITY]]*InputData[[#This Row],[BUYING PRIZE]]</f>
        <v>52</v>
      </c>
      <c r="M430" s="17">
        <f>InputData[[#This Row],[QUANTITY]]*InputData[[#This Row],[SELLING PRICE]]*(1-InputData[[#This Row],[DISCOUNT %]])</f>
        <v>66.56</v>
      </c>
      <c r="N430" s="10">
        <f>DAY(InputData[[#This Row],[DATE]])</f>
        <v>21</v>
      </c>
      <c r="O430" s="10" t="str">
        <f>TEXT(InputData[[#This Row],[DATE]],"mmm")</f>
        <v>Aug</v>
      </c>
      <c r="P430" s="10">
        <f>YEAR(InputData[[#This Row],[DATE]])</f>
        <v>2022</v>
      </c>
    </row>
    <row r="431" spans="1:16" x14ac:dyDescent="0.35">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17">
        <f>VLOOKUP(InputData[[#This Row],[PRODUCT ID]],MasterData[],5,0)</f>
        <v>76</v>
      </c>
      <c r="K431" s="17">
        <f>VLOOKUP(InputData[[#This Row],[PRODUCT ID]],MasterData[],6,0)</f>
        <v>82.08</v>
      </c>
      <c r="L431" s="17">
        <f>InputData[[#This Row],[QUANTITY]]*InputData[[#This Row],[BUYING PRIZE]]</f>
        <v>836</v>
      </c>
      <c r="M431" s="17">
        <f>InputData[[#This Row],[QUANTITY]]*InputData[[#This Row],[SELLING PRICE]]*(1-InputData[[#This Row],[DISCOUNT %]])</f>
        <v>902.88</v>
      </c>
      <c r="N431" s="10">
        <f>DAY(InputData[[#This Row],[DATE]])</f>
        <v>23</v>
      </c>
      <c r="O431" s="10" t="str">
        <f>TEXT(InputData[[#This Row],[DATE]],"mmm")</f>
        <v>Aug</v>
      </c>
      <c r="P431" s="10">
        <f>YEAR(InputData[[#This Row],[DATE]])</f>
        <v>2022</v>
      </c>
    </row>
    <row r="432" spans="1:16" x14ac:dyDescent="0.35">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17">
        <f>VLOOKUP(InputData[[#This Row],[PRODUCT ID]],MasterData[],5,0)</f>
        <v>47</v>
      </c>
      <c r="K432" s="17">
        <f>VLOOKUP(InputData[[#This Row],[PRODUCT ID]],MasterData[],6,0)</f>
        <v>53.11</v>
      </c>
      <c r="L432" s="17">
        <f>InputData[[#This Row],[QUANTITY]]*InputData[[#This Row],[BUYING PRIZE]]</f>
        <v>658</v>
      </c>
      <c r="M432" s="17">
        <f>InputData[[#This Row],[QUANTITY]]*InputData[[#This Row],[SELLING PRICE]]*(1-InputData[[#This Row],[DISCOUNT %]])</f>
        <v>743.54</v>
      </c>
      <c r="N432" s="10">
        <f>DAY(InputData[[#This Row],[DATE]])</f>
        <v>23</v>
      </c>
      <c r="O432" s="10" t="str">
        <f>TEXT(InputData[[#This Row],[DATE]],"mmm")</f>
        <v>Aug</v>
      </c>
      <c r="P432" s="10">
        <f>YEAR(InputData[[#This Row],[DATE]])</f>
        <v>2022</v>
      </c>
    </row>
    <row r="433" spans="1:16" x14ac:dyDescent="0.35">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17">
        <f>VLOOKUP(InputData[[#This Row],[PRODUCT ID]],MasterData[],5,0)</f>
        <v>133</v>
      </c>
      <c r="K433" s="17">
        <f>VLOOKUP(InputData[[#This Row],[PRODUCT ID]],MasterData[],6,0)</f>
        <v>155.61000000000001</v>
      </c>
      <c r="L433" s="17">
        <f>InputData[[#This Row],[QUANTITY]]*InputData[[#This Row],[BUYING PRIZE]]</f>
        <v>665</v>
      </c>
      <c r="M433" s="17">
        <f>InputData[[#This Row],[QUANTITY]]*InputData[[#This Row],[SELLING PRICE]]*(1-InputData[[#This Row],[DISCOUNT %]])</f>
        <v>778.05000000000007</v>
      </c>
      <c r="N433" s="10">
        <f>DAY(InputData[[#This Row],[DATE]])</f>
        <v>24</v>
      </c>
      <c r="O433" s="10" t="str">
        <f>TEXT(InputData[[#This Row],[DATE]],"mmm")</f>
        <v>Aug</v>
      </c>
      <c r="P433" s="10">
        <f>YEAR(InputData[[#This Row],[DATE]])</f>
        <v>2022</v>
      </c>
    </row>
    <row r="434" spans="1:16" x14ac:dyDescent="0.35">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17">
        <f>VLOOKUP(InputData[[#This Row],[PRODUCT ID]],MasterData[],5,0)</f>
        <v>150</v>
      </c>
      <c r="K434" s="17">
        <f>VLOOKUP(InputData[[#This Row],[PRODUCT ID]],MasterData[],6,0)</f>
        <v>210</v>
      </c>
      <c r="L434" s="17">
        <f>InputData[[#This Row],[QUANTITY]]*InputData[[#This Row],[BUYING PRIZE]]</f>
        <v>1950</v>
      </c>
      <c r="M434" s="17">
        <f>InputData[[#This Row],[QUANTITY]]*InputData[[#This Row],[SELLING PRICE]]*(1-InputData[[#This Row],[DISCOUNT %]])</f>
        <v>2730</v>
      </c>
      <c r="N434" s="10">
        <f>DAY(InputData[[#This Row],[DATE]])</f>
        <v>26</v>
      </c>
      <c r="O434" s="10" t="str">
        <f>TEXT(InputData[[#This Row],[DATE]],"mmm")</f>
        <v>Aug</v>
      </c>
      <c r="P434" s="10">
        <f>YEAR(InputData[[#This Row],[DATE]])</f>
        <v>2022</v>
      </c>
    </row>
    <row r="435" spans="1:16" x14ac:dyDescent="0.35">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17">
        <f>VLOOKUP(InputData[[#This Row],[PRODUCT ID]],MasterData[],5,0)</f>
        <v>67</v>
      </c>
      <c r="K435" s="17">
        <f>VLOOKUP(InputData[[#This Row],[PRODUCT ID]],MasterData[],6,0)</f>
        <v>85.76</v>
      </c>
      <c r="L435" s="17">
        <f>InputData[[#This Row],[QUANTITY]]*InputData[[#This Row],[BUYING PRIZE]]</f>
        <v>536</v>
      </c>
      <c r="M435" s="17">
        <f>InputData[[#This Row],[QUANTITY]]*InputData[[#This Row],[SELLING PRICE]]*(1-InputData[[#This Row],[DISCOUNT %]])</f>
        <v>686.08</v>
      </c>
      <c r="N435" s="10">
        <f>DAY(InputData[[#This Row],[DATE]])</f>
        <v>26</v>
      </c>
      <c r="O435" s="10" t="str">
        <f>TEXT(InputData[[#This Row],[DATE]],"mmm")</f>
        <v>Aug</v>
      </c>
      <c r="P435" s="10">
        <f>YEAR(InputData[[#This Row],[DATE]])</f>
        <v>2022</v>
      </c>
    </row>
    <row r="436" spans="1:16" x14ac:dyDescent="0.35">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17">
        <f>VLOOKUP(InputData[[#This Row],[PRODUCT ID]],MasterData[],5,0)</f>
        <v>37</v>
      </c>
      <c r="K436" s="17">
        <f>VLOOKUP(InputData[[#This Row],[PRODUCT ID]],MasterData[],6,0)</f>
        <v>42.55</v>
      </c>
      <c r="L436" s="17">
        <f>InputData[[#This Row],[QUANTITY]]*InputData[[#This Row],[BUYING PRIZE]]</f>
        <v>555</v>
      </c>
      <c r="M436" s="17">
        <f>InputData[[#This Row],[QUANTITY]]*InputData[[#This Row],[SELLING PRICE]]*(1-InputData[[#This Row],[DISCOUNT %]])</f>
        <v>638.25</v>
      </c>
      <c r="N436" s="10">
        <f>DAY(InputData[[#This Row],[DATE]])</f>
        <v>27</v>
      </c>
      <c r="O436" s="10" t="str">
        <f>TEXT(InputData[[#This Row],[DATE]],"mmm")</f>
        <v>Aug</v>
      </c>
      <c r="P436" s="10">
        <f>YEAR(InputData[[#This Row],[DATE]])</f>
        <v>2022</v>
      </c>
    </row>
    <row r="437" spans="1:16" x14ac:dyDescent="0.35">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17">
        <f>VLOOKUP(InputData[[#This Row],[PRODUCT ID]],MasterData[],5,0)</f>
        <v>133</v>
      </c>
      <c r="K437" s="17">
        <f>VLOOKUP(InputData[[#This Row],[PRODUCT ID]],MasterData[],6,0)</f>
        <v>155.61000000000001</v>
      </c>
      <c r="L437" s="17">
        <f>InputData[[#This Row],[QUANTITY]]*InputData[[#This Row],[BUYING PRIZE]]</f>
        <v>1197</v>
      </c>
      <c r="M437" s="17">
        <f>InputData[[#This Row],[QUANTITY]]*InputData[[#This Row],[SELLING PRICE]]*(1-InputData[[#This Row],[DISCOUNT %]])</f>
        <v>1400.4900000000002</v>
      </c>
      <c r="N437" s="10">
        <f>DAY(InputData[[#This Row],[DATE]])</f>
        <v>28</v>
      </c>
      <c r="O437" s="10" t="str">
        <f>TEXT(InputData[[#This Row],[DATE]],"mmm")</f>
        <v>Aug</v>
      </c>
      <c r="P437" s="10">
        <f>YEAR(InputData[[#This Row],[DATE]])</f>
        <v>2022</v>
      </c>
    </row>
    <row r="438" spans="1:16" x14ac:dyDescent="0.35">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17">
        <f>VLOOKUP(InputData[[#This Row],[PRODUCT ID]],MasterData[],5,0)</f>
        <v>37</v>
      </c>
      <c r="K438" s="17">
        <f>VLOOKUP(InputData[[#This Row],[PRODUCT ID]],MasterData[],6,0)</f>
        <v>42.55</v>
      </c>
      <c r="L438" s="17">
        <f>InputData[[#This Row],[QUANTITY]]*InputData[[#This Row],[BUYING PRIZE]]</f>
        <v>185</v>
      </c>
      <c r="M438" s="17">
        <f>InputData[[#This Row],[QUANTITY]]*InputData[[#This Row],[SELLING PRICE]]*(1-InputData[[#This Row],[DISCOUNT %]])</f>
        <v>212.75</v>
      </c>
      <c r="N438" s="10">
        <f>DAY(InputData[[#This Row],[DATE]])</f>
        <v>28</v>
      </c>
      <c r="O438" s="10" t="str">
        <f>TEXT(InputData[[#This Row],[DATE]],"mmm")</f>
        <v>Aug</v>
      </c>
      <c r="P438" s="10">
        <f>YEAR(InputData[[#This Row],[DATE]])</f>
        <v>2022</v>
      </c>
    </row>
    <row r="439" spans="1:16" x14ac:dyDescent="0.35">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17">
        <f>VLOOKUP(InputData[[#This Row],[PRODUCT ID]],MasterData[],5,0)</f>
        <v>75</v>
      </c>
      <c r="K439" s="17">
        <f>VLOOKUP(InputData[[#This Row],[PRODUCT ID]],MasterData[],6,0)</f>
        <v>85.5</v>
      </c>
      <c r="L439" s="17">
        <f>InputData[[#This Row],[QUANTITY]]*InputData[[#This Row],[BUYING PRIZE]]</f>
        <v>450</v>
      </c>
      <c r="M439" s="17">
        <f>InputData[[#This Row],[QUANTITY]]*InputData[[#This Row],[SELLING PRICE]]*(1-InputData[[#This Row],[DISCOUNT %]])</f>
        <v>513</v>
      </c>
      <c r="N439" s="10">
        <f>DAY(InputData[[#This Row],[DATE]])</f>
        <v>30</v>
      </c>
      <c r="O439" s="10" t="str">
        <f>TEXT(InputData[[#This Row],[DATE]],"mmm")</f>
        <v>Aug</v>
      </c>
      <c r="P439" s="10">
        <f>YEAR(InputData[[#This Row],[DATE]])</f>
        <v>2022</v>
      </c>
    </row>
    <row r="440" spans="1:16" x14ac:dyDescent="0.35">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17">
        <f>VLOOKUP(InputData[[#This Row],[PRODUCT ID]],MasterData[],5,0)</f>
        <v>67</v>
      </c>
      <c r="K440" s="17">
        <f>VLOOKUP(InputData[[#This Row],[PRODUCT ID]],MasterData[],6,0)</f>
        <v>83.08</v>
      </c>
      <c r="L440" s="17">
        <f>InputData[[#This Row],[QUANTITY]]*InputData[[#This Row],[BUYING PRIZE]]</f>
        <v>402</v>
      </c>
      <c r="M440" s="17">
        <f>InputData[[#This Row],[QUANTITY]]*InputData[[#This Row],[SELLING PRICE]]*(1-InputData[[#This Row],[DISCOUNT %]])</f>
        <v>498.48</v>
      </c>
      <c r="N440" s="10">
        <f>DAY(InputData[[#This Row],[DATE]])</f>
        <v>30</v>
      </c>
      <c r="O440" s="10" t="str">
        <f>TEXT(InputData[[#This Row],[DATE]],"mmm")</f>
        <v>Aug</v>
      </c>
      <c r="P440" s="10">
        <f>YEAR(InputData[[#This Row],[DATE]])</f>
        <v>2022</v>
      </c>
    </row>
    <row r="441" spans="1:16" x14ac:dyDescent="0.35">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17">
        <f>VLOOKUP(InputData[[#This Row],[PRODUCT ID]],MasterData[],5,0)</f>
        <v>7</v>
      </c>
      <c r="K441" s="17">
        <f>VLOOKUP(InputData[[#This Row],[PRODUCT ID]],MasterData[],6,0)</f>
        <v>8.33</v>
      </c>
      <c r="L441" s="17">
        <f>InputData[[#This Row],[QUANTITY]]*InputData[[#This Row],[BUYING PRIZE]]</f>
        <v>35</v>
      </c>
      <c r="M441" s="17">
        <f>InputData[[#This Row],[QUANTITY]]*InputData[[#This Row],[SELLING PRICE]]*(1-InputData[[#This Row],[DISCOUNT %]])</f>
        <v>41.65</v>
      </c>
      <c r="N441" s="10">
        <f>DAY(InputData[[#This Row],[DATE]])</f>
        <v>30</v>
      </c>
      <c r="O441" s="10" t="str">
        <f>TEXT(InputData[[#This Row],[DATE]],"mmm")</f>
        <v>Aug</v>
      </c>
      <c r="P441" s="10">
        <f>YEAR(InputData[[#This Row],[DATE]])</f>
        <v>2022</v>
      </c>
    </row>
    <row r="442" spans="1:16" x14ac:dyDescent="0.35">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17">
        <f>VLOOKUP(InputData[[#This Row],[PRODUCT ID]],MasterData[],5,0)</f>
        <v>12</v>
      </c>
      <c r="K442" s="17">
        <f>VLOOKUP(InputData[[#This Row],[PRODUCT ID]],MasterData[],6,0)</f>
        <v>15.719999999999999</v>
      </c>
      <c r="L442" s="17">
        <f>InputData[[#This Row],[QUANTITY]]*InputData[[#This Row],[BUYING PRIZE]]</f>
        <v>156</v>
      </c>
      <c r="M442" s="17">
        <f>InputData[[#This Row],[QUANTITY]]*InputData[[#This Row],[SELLING PRICE]]*(1-InputData[[#This Row],[DISCOUNT %]])</f>
        <v>204.35999999999999</v>
      </c>
      <c r="N442" s="10">
        <f>DAY(InputData[[#This Row],[DATE]])</f>
        <v>31</v>
      </c>
      <c r="O442" s="10" t="str">
        <f>TEXT(InputData[[#This Row],[DATE]],"mmm")</f>
        <v>Aug</v>
      </c>
      <c r="P442" s="10">
        <f>YEAR(InputData[[#This Row],[DATE]])</f>
        <v>2022</v>
      </c>
    </row>
    <row r="443" spans="1:16" x14ac:dyDescent="0.35">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17">
        <f>VLOOKUP(InputData[[#This Row],[PRODUCT ID]],MasterData[],5,0)</f>
        <v>105</v>
      </c>
      <c r="K443" s="17">
        <f>VLOOKUP(InputData[[#This Row],[PRODUCT ID]],MasterData[],6,0)</f>
        <v>142.80000000000001</v>
      </c>
      <c r="L443" s="17">
        <f>InputData[[#This Row],[QUANTITY]]*InputData[[#This Row],[BUYING PRIZE]]</f>
        <v>105</v>
      </c>
      <c r="M443" s="17">
        <f>InputData[[#This Row],[QUANTITY]]*InputData[[#This Row],[SELLING PRICE]]*(1-InputData[[#This Row],[DISCOUNT %]])</f>
        <v>142.80000000000001</v>
      </c>
      <c r="N443" s="10">
        <f>DAY(InputData[[#This Row],[DATE]])</f>
        <v>4</v>
      </c>
      <c r="O443" s="10" t="str">
        <f>TEXT(InputData[[#This Row],[DATE]],"mmm")</f>
        <v>Sep</v>
      </c>
      <c r="P443" s="10">
        <f>YEAR(InputData[[#This Row],[DATE]])</f>
        <v>2022</v>
      </c>
    </row>
    <row r="444" spans="1:16" x14ac:dyDescent="0.35">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17">
        <f>VLOOKUP(InputData[[#This Row],[PRODUCT ID]],MasterData[],5,0)</f>
        <v>133</v>
      </c>
      <c r="K444" s="17">
        <f>VLOOKUP(InputData[[#This Row],[PRODUCT ID]],MasterData[],6,0)</f>
        <v>155.61000000000001</v>
      </c>
      <c r="L444" s="17">
        <f>InputData[[#This Row],[QUANTITY]]*InputData[[#This Row],[BUYING PRIZE]]</f>
        <v>1596</v>
      </c>
      <c r="M444" s="17">
        <f>InputData[[#This Row],[QUANTITY]]*InputData[[#This Row],[SELLING PRICE]]*(1-InputData[[#This Row],[DISCOUNT %]])</f>
        <v>1867.3200000000002</v>
      </c>
      <c r="N444" s="10">
        <f>DAY(InputData[[#This Row],[DATE]])</f>
        <v>6</v>
      </c>
      <c r="O444" s="10" t="str">
        <f>TEXT(InputData[[#This Row],[DATE]],"mmm")</f>
        <v>Sep</v>
      </c>
      <c r="P444" s="10">
        <f>YEAR(InputData[[#This Row],[DATE]])</f>
        <v>2022</v>
      </c>
    </row>
    <row r="445" spans="1:16" x14ac:dyDescent="0.35">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17">
        <f>VLOOKUP(InputData[[#This Row],[PRODUCT ID]],MasterData[],5,0)</f>
        <v>138</v>
      </c>
      <c r="K445" s="17">
        <f>VLOOKUP(InputData[[#This Row],[PRODUCT ID]],MasterData[],6,0)</f>
        <v>173.88</v>
      </c>
      <c r="L445" s="17">
        <f>InputData[[#This Row],[QUANTITY]]*InputData[[#This Row],[BUYING PRIZE]]</f>
        <v>1242</v>
      </c>
      <c r="M445" s="17">
        <f>InputData[[#This Row],[QUANTITY]]*InputData[[#This Row],[SELLING PRICE]]*(1-InputData[[#This Row],[DISCOUNT %]])</f>
        <v>1564.92</v>
      </c>
      <c r="N445" s="10">
        <f>DAY(InputData[[#This Row],[DATE]])</f>
        <v>9</v>
      </c>
      <c r="O445" s="10" t="str">
        <f>TEXT(InputData[[#This Row],[DATE]],"mmm")</f>
        <v>Sep</v>
      </c>
      <c r="P445" s="10">
        <f>YEAR(InputData[[#This Row],[DATE]])</f>
        <v>2022</v>
      </c>
    </row>
    <row r="446" spans="1:16" x14ac:dyDescent="0.35">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17">
        <f>VLOOKUP(InputData[[#This Row],[PRODUCT ID]],MasterData[],5,0)</f>
        <v>71</v>
      </c>
      <c r="K446" s="17">
        <f>VLOOKUP(InputData[[#This Row],[PRODUCT ID]],MasterData[],6,0)</f>
        <v>80.94</v>
      </c>
      <c r="L446" s="17">
        <f>InputData[[#This Row],[QUANTITY]]*InputData[[#This Row],[BUYING PRIZE]]</f>
        <v>213</v>
      </c>
      <c r="M446" s="17">
        <f>InputData[[#This Row],[QUANTITY]]*InputData[[#This Row],[SELLING PRICE]]*(1-InputData[[#This Row],[DISCOUNT %]])</f>
        <v>242.82</v>
      </c>
      <c r="N446" s="10">
        <f>DAY(InputData[[#This Row],[DATE]])</f>
        <v>9</v>
      </c>
      <c r="O446" s="10" t="str">
        <f>TEXT(InputData[[#This Row],[DATE]],"mmm")</f>
        <v>Sep</v>
      </c>
      <c r="P446" s="10">
        <f>YEAR(InputData[[#This Row],[DATE]])</f>
        <v>2022</v>
      </c>
    </row>
    <row r="447" spans="1:16" x14ac:dyDescent="0.35">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17">
        <f>VLOOKUP(InputData[[#This Row],[PRODUCT ID]],MasterData[],5,0)</f>
        <v>5</v>
      </c>
      <c r="K447" s="17">
        <f>VLOOKUP(InputData[[#This Row],[PRODUCT ID]],MasterData[],6,0)</f>
        <v>6.7</v>
      </c>
      <c r="L447" s="17">
        <f>InputData[[#This Row],[QUANTITY]]*InputData[[#This Row],[BUYING PRIZE]]</f>
        <v>75</v>
      </c>
      <c r="M447" s="17">
        <f>InputData[[#This Row],[QUANTITY]]*InputData[[#This Row],[SELLING PRICE]]*(1-InputData[[#This Row],[DISCOUNT %]])</f>
        <v>100.5</v>
      </c>
      <c r="N447" s="10">
        <f>DAY(InputData[[#This Row],[DATE]])</f>
        <v>10</v>
      </c>
      <c r="O447" s="10" t="str">
        <f>TEXT(InputData[[#This Row],[DATE]],"mmm")</f>
        <v>Sep</v>
      </c>
      <c r="P447" s="10">
        <f>YEAR(InputData[[#This Row],[DATE]])</f>
        <v>2022</v>
      </c>
    </row>
    <row r="448" spans="1:16" x14ac:dyDescent="0.35">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17">
        <f>VLOOKUP(InputData[[#This Row],[PRODUCT ID]],MasterData[],5,0)</f>
        <v>72</v>
      </c>
      <c r="K448" s="17">
        <f>VLOOKUP(InputData[[#This Row],[PRODUCT ID]],MasterData[],6,0)</f>
        <v>79.92</v>
      </c>
      <c r="L448" s="17">
        <f>InputData[[#This Row],[QUANTITY]]*InputData[[#This Row],[BUYING PRIZE]]</f>
        <v>288</v>
      </c>
      <c r="M448" s="17">
        <f>InputData[[#This Row],[QUANTITY]]*InputData[[#This Row],[SELLING PRICE]]*(1-InputData[[#This Row],[DISCOUNT %]])</f>
        <v>319.68</v>
      </c>
      <c r="N448" s="10">
        <f>DAY(InputData[[#This Row],[DATE]])</f>
        <v>10</v>
      </c>
      <c r="O448" s="10" t="str">
        <f>TEXT(InputData[[#This Row],[DATE]],"mmm")</f>
        <v>Sep</v>
      </c>
      <c r="P448" s="10">
        <f>YEAR(InputData[[#This Row],[DATE]])</f>
        <v>2022</v>
      </c>
    </row>
    <row r="449" spans="1:16" x14ac:dyDescent="0.35">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17">
        <f>VLOOKUP(InputData[[#This Row],[PRODUCT ID]],MasterData[],5,0)</f>
        <v>47</v>
      </c>
      <c r="K449" s="17">
        <f>VLOOKUP(InputData[[#This Row],[PRODUCT ID]],MasterData[],6,0)</f>
        <v>53.11</v>
      </c>
      <c r="L449" s="17">
        <f>InputData[[#This Row],[QUANTITY]]*InputData[[#This Row],[BUYING PRIZE]]</f>
        <v>141</v>
      </c>
      <c r="M449" s="17">
        <f>InputData[[#This Row],[QUANTITY]]*InputData[[#This Row],[SELLING PRICE]]*(1-InputData[[#This Row],[DISCOUNT %]])</f>
        <v>159.32999999999998</v>
      </c>
      <c r="N449" s="10">
        <f>DAY(InputData[[#This Row],[DATE]])</f>
        <v>14</v>
      </c>
      <c r="O449" s="10" t="str">
        <f>TEXT(InputData[[#This Row],[DATE]],"mmm")</f>
        <v>Sep</v>
      </c>
      <c r="P449" s="10">
        <f>YEAR(InputData[[#This Row],[DATE]])</f>
        <v>2022</v>
      </c>
    </row>
    <row r="450" spans="1:16" x14ac:dyDescent="0.35">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17">
        <f>VLOOKUP(InputData[[#This Row],[PRODUCT ID]],MasterData[],5,0)</f>
        <v>67</v>
      </c>
      <c r="K450" s="17">
        <f>VLOOKUP(InputData[[#This Row],[PRODUCT ID]],MasterData[],6,0)</f>
        <v>85.76</v>
      </c>
      <c r="L450" s="17">
        <f>InputData[[#This Row],[QUANTITY]]*InputData[[#This Row],[BUYING PRIZE]]</f>
        <v>1005</v>
      </c>
      <c r="M450" s="17">
        <f>InputData[[#This Row],[QUANTITY]]*InputData[[#This Row],[SELLING PRICE]]*(1-InputData[[#This Row],[DISCOUNT %]])</f>
        <v>1286.4000000000001</v>
      </c>
      <c r="N450" s="10">
        <f>DAY(InputData[[#This Row],[DATE]])</f>
        <v>15</v>
      </c>
      <c r="O450" s="10" t="str">
        <f>TEXT(InputData[[#This Row],[DATE]],"mmm")</f>
        <v>Sep</v>
      </c>
      <c r="P450" s="10">
        <f>YEAR(InputData[[#This Row],[DATE]])</f>
        <v>2022</v>
      </c>
    </row>
    <row r="451" spans="1:16" x14ac:dyDescent="0.35">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17">
        <f>VLOOKUP(InputData[[#This Row],[PRODUCT ID]],MasterData[],5,0)</f>
        <v>18</v>
      </c>
      <c r="K451" s="17">
        <f>VLOOKUP(InputData[[#This Row],[PRODUCT ID]],MasterData[],6,0)</f>
        <v>24.66</v>
      </c>
      <c r="L451" s="17">
        <f>InputData[[#This Row],[QUANTITY]]*InputData[[#This Row],[BUYING PRIZE]]</f>
        <v>252</v>
      </c>
      <c r="M451" s="17">
        <f>InputData[[#This Row],[QUANTITY]]*InputData[[#This Row],[SELLING PRICE]]*(1-InputData[[#This Row],[DISCOUNT %]])</f>
        <v>345.24</v>
      </c>
      <c r="N451" s="10">
        <f>DAY(InputData[[#This Row],[DATE]])</f>
        <v>18</v>
      </c>
      <c r="O451" s="10" t="str">
        <f>TEXT(InputData[[#This Row],[DATE]],"mmm")</f>
        <v>Sep</v>
      </c>
      <c r="P451" s="10">
        <f>YEAR(InputData[[#This Row],[DATE]])</f>
        <v>2022</v>
      </c>
    </row>
    <row r="452" spans="1:16" x14ac:dyDescent="0.35">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17">
        <f>VLOOKUP(InputData[[#This Row],[PRODUCT ID]],MasterData[],5,0)</f>
        <v>95</v>
      </c>
      <c r="K452" s="17">
        <f>VLOOKUP(InputData[[#This Row],[PRODUCT ID]],MasterData[],6,0)</f>
        <v>119.7</v>
      </c>
      <c r="L452" s="17">
        <f>InputData[[#This Row],[QUANTITY]]*InputData[[#This Row],[BUYING PRIZE]]</f>
        <v>760</v>
      </c>
      <c r="M452" s="17">
        <f>InputData[[#This Row],[QUANTITY]]*InputData[[#This Row],[SELLING PRICE]]*(1-InputData[[#This Row],[DISCOUNT %]])</f>
        <v>957.6</v>
      </c>
      <c r="N452" s="10">
        <f>DAY(InputData[[#This Row],[DATE]])</f>
        <v>19</v>
      </c>
      <c r="O452" s="10" t="str">
        <f>TEXT(InputData[[#This Row],[DATE]],"mmm")</f>
        <v>Sep</v>
      </c>
      <c r="P452" s="10">
        <f>YEAR(InputData[[#This Row],[DATE]])</f>
        <v>2022</v>
      </c>
    </row>
    <row r="453" spans="1:16" x14ac:dyDescent="0.35">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17">
        <f>VLOOKUP(InputData[[#This Row],[PRODUCT ID]],MasterData[],5,0)</f>
        <v>95</v>
      </c>
      <c r="K453" s="17">
        <f>VLOOKUP(InputData[[#This Row],[PRODUCT ID]],MasterData[],6,0)</f>
        <v>119.7</v>
      </c>
      <c r="L453" s="17">
        <f>InputData[[#This Row],[QUANTITY]]*InputData[[#This Row],[BUYING PRIZE]]</f>
        <v>570</v>
      </c>
      <c r="M453" s="17">
        <f>InputData[[#This Row],[QUANTITY]]*InputData[[#This Row],[SELLING PRICE]]*(1-InputData[[#This Row],[DISCOUNT %]])</f>
        <v>718.2</v>
      </c>
      <c r="N453" s="10">
        <f>DAY(InputData[[#This Row],[DATE]])</f>
        <v>20</v>
      </c>
      <c r="O453" s="10" t="str">
        <f>TEXT(InputData[[#This Row],[DATE]],"mmm")</f>
        <v>Sep</v>
      </c>
      <c r="P453" s="10">
        <f>YEAR(InputData[[#This Row],[DATE]])</f>
        <v>2022</v>
      </c>
    </row>
    <row r="454" spans="1:16" x14ac:dyDescent="0.35">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17">
        <f>VLOOKUP(InputData[[#This Row],[PRODUCT ID]],MasterData[],5,0)</f>
        <v>98</v>
      </c>
      <c r="K454" s="17">
        <f>VLOOKUP(InputData[[#This Row],[PRODUCT ID]],MasterData[],6,0)</f>
        <v>103.88</v>
      </c>
      <c r="L454" s="17">
        <f>InputData[[#This Row],[QUANTITY]]*InputData[[#This Row],[BUYING PRIZE]]</f>
        <v>980</v>
      </c>
      <c r="M454" s="17">
        <f>InputData[[#This Row],[QUANTITY]]*InputData[[#This Row],[SELLING PRICE]]*(1-InputData[[#This Row],[DISCOUNT %]])</f>
        <v>1038.8</v>
      </c>
      <c r="N454" s="10">
        <f>DAY(InputData[[#This Row],[DATE]])</f>
        <v>20</v>
      </c>
      <c r="O454" s="10" t="str">
        <f>TEXT(InputData[[#This Row],[DATE]],"mmm")</f>
        <v>Sep</v>
      </c>
      <c r="P454" s="10">
        <f>YEAR(InputData[[#This Row],[DATE]])</f>
        <v>2022</v>
      </c>
    </row>
    <row r="455" spans="1:16" x14ac:dyDescent="0.35">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17">
        <f>VLOOKUP(InputData[[#This Row],[PRODUCT ID]],MasterData[],5,0)</f>
        <v>37</v>
      </c>
      <c r="K455" s="17">
        <f>VLOOKUP(InputData[[#This Row],[PRODUCT ID]],MasterData[],6,0)</f>
        <v>49.21</v>
      </c>
      <c r="L455" s="17">
        <f>InputData[[#This Row],[QUANTITY]]*InputData[[#This Row],[BUYING PRIZE]]</f>
        <v>518</v>
      </c>
      <c r="M455" s="17">
        <f>InputData[[#This Row],[QUANTITY]]*InputData[[#This Row],[SELLING PRICE]]*(1-InputData[[#This Row],[DISCOUNT %]])</f>
        <v>688.94</v>
      </c>
      <c r="N455" s="10">
        <f>DAY(InputData[[#This Row],[DATE]])</f>
        <v>21</v>
      </c>
      <c r="O455" s="10" t="str">
        <f>TEXT(InputData[[#This Row],[DATE]],"mmm")</f>
        <v>Sep</v>
      </c>
      <c r="P455" s="10">
        <f>YEAR(InputData[[#This Row],[DATE]])</f>
        <v>2022</v>
      </c>
    </row>
    <row r="456" spans="1:16" x14ac:dyDescent="0.35">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17">
        <f>VLOOKUP(InputData[[#This Row],[PRODUCT ID]],MasterData[],5,0)</f>
        <v>18</v>
      </c>
      <c r="K456" s="17">
        <f>VLOOKUP(InputData[[#This Row],[PRODUCT ID]],MasterData[],6,0)</f>
        <v>24.66</v>
      </c>
      <c r="L456" s="17">
        <f>InputData[[#This Row],[QUANTITY]]*InputData[[#This Row],[BUYING PRIZE]]</f>
        <v>90</v>
      </c>
      <c r="M456" s="17">
        <f>InputData[[#This Row],[QUANTITY]]*InputData[[#This Row],[SELLING PRICE]]*(1-InputData[[#This Row],[DISCOUNT %]])</f>
        <v>123.3</v>
      </c>
      <c r="N456" s="10">
        <f>DAY(InputData[[#This Row],[DATE]])</f>
        <v>21</v>
      </c>
      <c r="O456" s="10" t="str">
        <f>TEXT(InputData[[#This Row],[DATE]],"mmm")</f>
        <v>Sep</v>
      </c>
      <c r="P456" s="10">
        <f>YEAR(InputData[[#This Row],[DATE]])</f>
        <v>2022</v>
      </c>
    </row>
    <row r="457" spans="1:16" x14ac:dyDescent="0.35">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17">
        <f>VLOOKUP(InputData[[#This Row],[PRODUCT ID]],MasterData[],5,0)</f>
        <v>67</v>
      </c>
      <c r="K457" s="17">
        <f>VLOOKUP(InputData[[#This Row],[PRODUCT ID]],MasterData[],6,0)</f>
        <v>83.08</v>
      </c>
      <c r="L457" s="17">
        <f>InputData[[#This Row],[QUANTITY]]*InputData[[#This Row],[BUYING PRIZE]]</f>
        <v>804</v>
      </c>
      <c r="M457" s="17">
        <f>InputData[[#This Row],[QUANTITY]]*InputData[[#This Row],[SELLING PRICE]]*(1-InputData[[#This Row],[DISCOUNT %]])</f>
        <v>996.96</v>
      </c>
      <c r="N457" s="10">
        <f>DAY(InputData[[#This Row],[DATE]])</f>
        <v>22</v>
      </c>
      <c r="O457" s="10" t="str">
        <f>TEXT(InputData[[#This Row],[DATE]],"mmm")</f>
        <v>Sep</v>
      </c>
      <c r="P457" s="10">
        <f>YEAR(InputData[[#This Row],[DATE]])</f>
        <v>2022</v>
      </c>
    </row>
    <row r="458" spans="1:16" x14ac:dyDescent="0.35">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17">
        <f>VLOOKUP(InputData[[#This Row],[PRODUCT ID]],MasterData[],5,0)</f>
        <v>73</v>
      </c>
      <c r="K458" s="17">
        <f>VLOOKUP(InputData[[#This Row],[PRODUCT ID]],MasterData[],6,0)</f>
        <v>94.17</v>
      </c>
      <c r="L458" s="17">
        <f>InputData[[#This Row],[QUANTITY]]*InputData[[#This Row],[BUYING PRIZE]]</f>
        <v>876</v>
      </c>
      <c r="M458" s="17">
        <f>InputData[[#This Row],[QUANTITY]]*InputData[[#This Row],[SELLING PRICE]]*(1-InputData[[#This Row],[DISCOUNT %]])</f>
        <v>1130.04</v>
      </c>
      <c r="N458" s="10">
        <f>DAY(InputData[[#This Row],[DATE]])</f>
        <v>23</v>
      </c>
      <c r="O458" s="10" t="str">
        <f>TEXT(InputData[[#This Row],[DATE]],"mmm")</f>
        <v>Sep</v>
      </c>
      <c r="P458" s="10">
        <f>YEAR(InputData[[#This Row],[DATE]])</f>
        <v>2022</v>
      </c>
    </row>
    <row r="459" spans="1:16" x14ac:dyDescent="0.35">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17">
        <f>VLOOKUP(InputData[[#This Row],[PRODUCT ID]],MasterData[],5,0)</f>
        <v>89</v>
      </c>
      <c r="K459" s="17">
        <f>VLOOKUP(InputData[[#This Row],[PRODUCT ID]],MasterData[],6,0)</f>
        <v>117.48</v>
      </c>
      <c r="L459" s="17">
        <f>InputData[[#This Row],[QUANTITY]]*InputData[[#This Row],[BUYING PRIZE]]</f>
        <v>1246</v>
      </c>
      <c r="M459" s="17">
        <f>InputData[[#This Row],[QUANTITY]]*InputData[[#This Row],[SELLING PRICE]]*(1-InputData[[#This Row],[DISCOUNT %]])</f>
        <v>1644.72</v>
      </c>
      <c r="N459" s="10">
        <f>DAY(InputData[[#This Row],[DATE]])</f>
        <v>24</v>
      </c>
      <c r="O459" s="10" t="str">
        <f>TEXT(InputData[[#This Row],[DATE]],"mmm")</f>
        <v>Sep</v>
      </c>
      <c r="P459" s="10">
        <f>YEAR(InputData[[#This Row],[DATE]])</f>
        <v>2022</v>
      </c>
    </row>
    <row r="460" spans="1:16" x14ac:dyDescent="0.35">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17">
        <f>VLOOKUP(InputData[[#This Row],[PRODUCT ID]],MasterData[],5,0)</f>
        <v>89</v>
      </c>
      <c r="K460" s="17">
        <f>VLOOKUP(InputData[[#This Row],[PRODUCT ID]],MasterData[],6,0)</f>
        <v>117.48</v>
      </c>
      <c r="L460" s="17">
        <f>InputData[[#This Row],[QUANTITY]]*InputData[[#This Row],[BUYING PRIZE]]</f>
        <v>712</v>
      </c>
      <c r="M460" s="17">
        <f>InputData[[#This Row],[QUANTITY]]*InputData[[#This Row],[SELLING PRICE]]*(1-InputData[[#This Row],[DISCOUNT %]])</f>
        <v>939.84</v>
      </c>
      <c r="N460" s="10">
        <f>DAY(InputData[[#This Row],[DATE]])</f>
        <v>24</v>
      </c>
      <c r="O460" s="10" t="str">
        <f>TEXT(InputData[[#This Row],[DATE]],"mmm")</f>
        <v>Sep</v>
      </c>
      <c r="P460" s="10">
        <f>YEAR(InputData[[#This Row],[DATE]])</f>
        <v>2022</v>
      </c>
    </row>
    <row r="461" spans="1:16" x14ac:dyDescent="0.35">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17">
        <f>VLOOKUP(InputData[[#This Row],[PRODUCT ID]],MasterData[],5,0)</f>
        <v>90</v>
      </c>
      <c r="K461" s="17">
        <f>VLOOKUP(InputData[[#This Row],[PRODUCT ID]],MasterData[],6,0)</f>
        <v>96.3</v>
      </c>
      <c r="L461" s="17">
        <f>InputData[[#This Row],[QUANTITY]]*InputData[[#This Row],[BUYING PRIZE]]</f>
        <v>360</v>
      </c>
      <c r="M461" s="17">
        <f>InputData[[#This Row],[QUANTITY]]*InputData[[#This Row],[SELLING PRICE]]*(1-InputData[[#This Row],[DISCOUNT %]])</f>
        <v>385.2</v>
      </c>
      <c r="N461" s="10">
        <f>DAY(InputData[[#This Row],[DATE]])</f>
        <v>27</v>
      </c>
      <c r="O461" s="10" t="str">
        <f>TEXT(InputData[[#This Row],[DATE]],"mmm")</f>
        <v>Sep</v>
      </c>
      <c r="P461" s="10">
        <f>YEAR(InputData[[#This Row],[DATE]])</f>
        <v>2022</v>
      </c>
    </row>
    <row r="462" spans="1:16" x14ac:dyDescent="0.35">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17">
        <f>VLOOKUP(InputData[[#This Row],[PRODUCT ID]],MasterData[],5,0)</f>
        <v>76</v>
      </c>
      <c r="K462" s="17">
        <f>VLOOKUP(InputData[[#This Row],[PRODUCT ID]],MasterData[],6,0)</f>
        <v>82.08</v>
      </c>
      <c r="L462" s="17">
        <f>InputData[[#This Row],[QUANTITY]]*InputData[[#This Row],[BUYING PRIZE]]</f>
        <v>684</v>
      </c>
      <c r="M462" s="17">
        <f>InputData[[#This Row],[QUANTITY]]*InputData[[#This Row],[SELLING PRICE]]*(1-InputData[[#This Row],[DISCOUNT %]])</f>
        <v>738.72</v>
      </c>
      <c r="N462" s="10">
        <f>DAY(InputData[[#This Row],[DATE]])</f>
        <v>27</v>
      </c>
      <c r="O462" s="10" t="str">
        <f>TEXT(InputData[[#This Row],[DATE]],"mmm")</f>
        <v>Sep</v>
      </c>
      <c r="P462" s="10">
        <f>YEAR(InputData[[#This Row],[DATE]])</f>
        <v>2022</v>
      </c>
    </row>
    <row r="463" spans="1:16" x14ac:dyDescent="0.35">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17">
        <f>VLOOKUP(InputData[[#This Row],[PRODUCT ID]],MasterData[],5,0)</f>
        <v>72</v>
      </c>
      <c r="K463" s="17">
        <f>VLOOKUP(InputData[[#This Row],[PRODUCT ID]],MasterData[],6,0)</f>
        <v>79.92</v>
      </c>
      <c r="L463" s="17">
        <f>InputData[[#This Row],[QUANTITY]]*InputData[[#This Row],[BUYING PRIZE]]</f>
        <v>216</v>
      </c>
      <c r="M463" s="17">
        <f>InputData[[#This Row],[QUANTITY]]*InputData[[#This Row],[SELLING PRICE]]*(1-InputData[[#This Row],[DISCOUNT %]])</f>
        <v>239.76</v>
      </c>
      <c r="N463" s="10">
        <f>DAY(InputData[[#This Row],[DATE]])</f>
        <v>27</v>
      </c>
      <c r="O463" s="10" t="str">
        <f>TEXT(InputData[[#This Row],[DATE]],"mmm")</f>
        <v>Sep</v>
      </c>
      <c r="P463" s="10">
        <f>YEAR(InputData[[#This Row],[DATE]])</f>
        <v>2022</v>
      </c>
    </row>
    <row r="464" spans="1:16" x14ac:dyDescent="0.35">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17">
        <f>VLOOKUP(InputData[[#This Row],[PRODUCT ID]],MasterData[],5,0)</f>
        <v>55</v>
      </c>
      <c r="K464" s="17">
        <f>VLOOKUP(InputData[[#This Row],[PRODUCT ID]],MasterData[],6,0)</f>
        <v>58.3</v>
      </c>
      <c r="L464" s="17">
        <f>InputData[[#This Row],[QUANTITY]]*InputData[[#This Row],[BUYING PRIZE]]</f>
        <v>715</v>
      </c>
      <c r="M464" s="17">
        <f>InputData[[#This Row],[QUANTITY]]*InputData[[#This Row],[SELLING PRICE]]*(1-InputData[[#This Row],[DISCOUNT %]])</f>
        <v>757.9</v>
      </c>
      <c r="N464" s="10">
        <f>DAY(InputData[[#This Row],[DATE]])</f>
        <v>29</v>
      </c>
      <c r="O464" s="10" t="str">
        <f>TEXT(InputData[[#This Row],[DATE]],"mmm")</f>
        <v>Sep</v>
      </c>
      <c r="P464" s="10">
        <f>YEAR(InputData[[#This Row],[DATE]])</f>
        <v>2022</v>
      </c>
    </row>
    <row r="465" spans="1:16" x14ac:dyDescent="0.35">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17">
        <f>VLOOKUP(InputData[[#This Row],[PRODUCT ID]],MasterData[],5,0)</f>
        <v>44</v>
      </c>
      <c r="K465" s="17">
        <f>VLOOKUP(InputData[[#This Row],[PRODUCT ID]],MasterData[],6,0)</f>
        <v>48.4</v>
      </c>
      <c r="L465" s="17">
        <f>InputData[[#This Row],[QUANTITY]]*InputData[[#This Row],[BUYING PRIZE]]</f>
        <v>220</v>
      </c>
      <c r="M465" s="17">
        <f>InputData[[#This Row],[QUANTITY]]*InputData[[#This Row],[SELLING PRICE]]*(1-InputData[[#This Row],[DISCOUNT %]])</f>
        <v>242</v>
      </c>
      <c r="N465" s="10">
        <f>DAY(InputData[[#This Row],[DATE]])</f>
        <v>3</v>
      </c>
      <c r="O465" s="10" t="str">
        <f>TEXT(InputData[[#This Row],[DATE]],"mmm")</f>
        <v>Oct</v>
      </c>
      <c r="P465" s="10">
        <f>YEAR(InputData[[#This Row],[DATE]])</f>
        <v>2022</v>
      </c>
    </row>
    <row r="466" spans="1:16" x14ac:dyDescent="0.35">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17">
        <f>VLOOKUP(InputData[[#This Row],[PRODUCT ID]],MasterData[],5,0)</f>
        <v>43</v>
      </c>
      <c r="K466" s="17">
        <f>VLOOKUP(InputData[[#This Row],[PRODUCT ID]],MasterData[],6,0)</f>
        <v>47.730000000000004</v>
      </c>
      <c r="L466" s="17">
        <f>InputData[[#This Row],[QUANTITY]]*InputData[[#This Row],[BUYING PRIZE]]</f>
        <v>645</v>
      </c>
      <c r="M466" s="17">
        <f>InputData[[#This Row],[QUANTITY]]*InputData[[#This Row],[SELLING PRICE]]*(1-InputData[[#This Row],[DISCOUNT %]])</f>
        <v>715.95</v>
      </c>
      <c r="N466" s="10">
        <f>DAY(InputData[[#This Row],[DATE]])</f>
        <v>4</v>
      </c>
      <c r="O466" s="10" t="str">
        <f>TEXT(InputData[[#This Row],[DATE]],"mmm")</f>
        <v>Oct</v>
      </c>
      <c r="P466" s="10">
        <f>YEAR(InputData[[#This Row],[DATE]])</f>
        <v>2022</v>
      </c>
    </row>
    <row r="467" spans="1:16" x14ac:dyDescent="0.35">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17">
        <f>VLOOKUP(InputData[[#This Row],[PRODUCT ID]],MasterData[],5,0)</f>
        <v>5</v>
      </c>
      <c r="K467" s="17">
        <f>VLOOKUP(InputData[[#This Row],[PRODUCT ID]],MasterData[],6,0)</f>
        <v>6.7</v>
      </c>
      <c r="L467" s="17">
        <f>InputData[[#This Row],[QUANTITY]]*InputData[[#This Row],[BUYING PRIZE]]</f>
        <v>5</v>
      </c>
      <c r="M467" s="17">
        <f>InputData[[#This Row],[QUANTITY]]*InputData[[#This Row],[SELLING PRICE]]*(1-InputData[[#This Row],[DISCOUNT %]])</f>
        <v>6.7</v>
      </c>
      <c r="N467" s="10">
        <f>DAY(InputData[[#This Row],[DATE]])</f>
        <v>6</v>
      </c>
      <c r="O467" s="10" t="str">
        <f>TEXT(InputData[[#This Row],[DATE]],"mmm")</f>
        <v>Oct</v>
      </c>
      <c r="P467" s="10">
        <f>YEAR(InputData[[#This Row],[DATE]])</f>
        <v>2022</v>
      </c>
    </row>
    <row r="468" spans="1:16" x14ac:dyDescent="0.35">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17">
        <f>VLOOKUP(InputData[[#This Row],[PRODUCT ID]],MasterData[],5,0)</f>
        <v>72</v>
      </c>
      <c r="K468" s="17">
        <f>VLOOKUP(InputData[[#This Row],[PRODUCT ID]],MasterData[],6,0)</f>
        <v>79.92</v>
      </c>
      <c r="L468" s="17">
        <f>InputData[[#This Row],[QUANTITY]]*InputData[[#This Row],[BUYING PRIZE]]</f>
        <v>1008</v>
      </c>
      <c r="M468" s="17">
        <f>InputData[[#This Row],[QUANTITY]]*InputData[[#This Row],[SELLING PRICE]]*(1-InputData[[#This Row],[DISCOUNT %]])</f>
        <v>1118.8800000000001</v>
      </c>
      <c r="N468" s="10">
        <f>DAY(InputData[[#This Row],[DATE]])</f>
        <v>9</v>
      </c>
      <c r="O468" s="10" t="str">
        <f>TEXT(InputData[[#This Row],[DATE]],"mmm")</f>
        <v>Oct</v>
      </c>
      <c r="P468" s="10">
        <f>YEAR(InputData[[#This Row],[DATE]])</f>
        <v>2022</v>
      </c>
    </row>
    <row r="469" spans="1:16" x14ac:dyDescent="0.35">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17">
        <f>VLOOKUP(InputData[[#This Row],[PRODUCT ID]],MasterData[],5,0)</f>
        <v>150</v>
      </c>
      <c r="K469" s="17">
        <f>VLOOKUP(InputData[[#This Row],[PRODUCT ID]],MasterData[],6,0)</f>
        <v>210</v>
      </c>
      <c r="L469" s="17">
        <f>InputData[[#This Row],[QUANTITY]]*InputData[[#This Row],[BUYING PRIZE]]</f>
        <v>1350</v>
      </c>
      <c r="M469" s="17">
        <f>InputData[[#This Row],[QUANTITY]]*InputData[[#This Row],[SELLING PRICE]]*(1-InputData[[#This Row],[DISCOUNT %]])</f>
        <v>1890</v>
      </c>
      <c r="N469" s="10">
        <f>DAY(InputData[[#This Row],[DATE]])</f>
        <v>10</v>
      </c>
      <c r="O469" s="10" t="str">
        <f>TEXT(InputData[[#This Row],[DATE]],"mmm")</f>
        <v>Oct</v>
      </c>
      <c r="P469" s="10">
        <f>YEAR(InputData[[#This Row],[DATE]])</f>
        <v>2022</v>
      </c>
    </row>
    <row r="470" spans="1:16" x14ac:dyDescent="0.35">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17">
        <f>VLOOKUP(InputData[[#This Row],[PRODUCT ID]],MasterData[],5,0)</f>
        <v>76</v>
      </c>
      <c r="K470" s="17">
        <f>VLOOKUP(InputData[[#This Row],[PRODUCT ID]],MasterData[],6,0)</f>
        <v>82.08</v>
      </c>
      <c r="L470" s="17">
        <f>InputData[[#This Row],[QUANTITY]]*InputData[[#This Row],[BUYING PRIZE]]</f>
        <v>912</v>
      </c>
      <c r="M470" s="17">
        <f>InputData[[#This Row],[QUANTITY]]*InputData[[#This Row],[SELLING PRICE]]*(1-InputData[[#This Row],[DISCOUNT %]])</f>
        <v>984.96</v>
      </c>
      <c r="N470" s="10">
        <f>DAY(InputData[[#This Row],[DATE]])</f>
        <v>10</v>
      </c>
      <c r="O470" s="10" t="str">
        <f>TEXT(InputData[[#This Row],[DATE]],"mmm")</f>
        <v>Oct</v>
      </c>
      <c r="P470" s="10">
        <f>YEAR(InputData[[#This Row],[DATE]])</f>
        <v>2022</v>
      </c>
    </row>
    <row r="471" spans="1:16" x14ac:dyDescent="0.35">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17">
        <f>VLOOKUP(InputData[[#This Row],[PRODUCT ID]],MasterData[],5,0)</f>
        <v>83</v>
      </c>
      <c r="K471" s="17">
        <f>VLOOKUP(InputData[[#This Row],[PRODUCT ID]],MasterData[],6,0)</f>
        <v>94.62</v>
      </c>
      <c r="L471" s="17">
        <f>InputData[[#This Row],[QUANTITY]]*InputData[[#This Row],[BUYING PRIZE]]</f>
        <v>830</v>
      </c>
      <c r="M471" s="17">
        <f>InputData[[#This Row],[QUANTITY]]*InputData[[#This Row],[SELLING PRICE]]*(1-InputData[[#This Row],[DISCOUNT %]])</f>
        <v>946.2</v>
      </c>
      <c r="N471" s="10">
        <f>DAY(InputData[[#This Row],[DATE]])</f>
        <v>11</v>
      </c>
      <c r="O471" s="10" t="str">
        <f>TEXT(InputData[[#This Row],[DATE]],"mmm")</f>
        <v>Oct</v>
      </c>
      <c r="P471" s="10">
        <f>YEAR(InputData[[#This Row],[DATE]])</f>
        <v>2022</v>
      </c>
    </row>
    <row r="472" spans="1:16" x14ac:dyDescent="0.35">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17">
        <f>VLOOKUP(InputData[[#This Row],[PRODUCT ID]],MasterData[],5,0)</f>
        <v>105</v>
      </c>
      <c r="K472" s="17">
        <f>VLOOKUP(InputData[[#This Row],[PRODUCT ID]],MasterData[],6,0)</f>
        <v>142.80000000000001</v>
      </c>
      <c r="L472" s="17">
        <f>InputData[[#This Row],[QUANTITY]]*InputData[[#This Row],[BUYING PRIZE]]</f>
        <v>1575</v>
      </c>
      <c r="M472" s="17">
        <f>InputData[[#This Row],[QUANTITY]]*InputData[[#This Row],[SELLING PRICE]]*(1-InputData[[#This Row],[DISCOUNT %]])</f>
        <v>2142</v>
      </c>
      <c r="N472" s="10">
        <f>DAY(InputData[[#This Row],[DATE]])</f>
        <v>13</v>
      </c>
      <c r="O472" s="10" t="str">
        <f>TEXT(InputData[[#This Row],[DATE]],"mmm")</f>
        <v>Oct</v>
      </c>
      <c r="P472" s="10">
        <f>YEAR(InputData[[#This Row],[DATE]])</f>
        <v>2022</v>
      </c>
    </row>
    <row r="473" spans="1:16" x14ac:dyDescent="0.35">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17">
        <f>VLOOKUP(InputData[[#This Row],[PRODUCT ID]],MasterData[],5,0)</f>
        <v>76</v>
      </c>
      <c r="K473" s="17">
        <f>VLOOKUP(InputData[[#This Row],[PRODUCT ID]],MasterData[],6,0)</f>
        <v>82.08</v>
      </c>
      <c r="L473" s="17">
        <f>InputData[[#This Row],[QUANTITY]]*InputData[[#This Row],[BUYING PRIZE]]</f>
        <v>1140</v>
      </c>
      <c r="M473" s="17">
        <f>InputData[[#This Row],[QUANTITY]]*InputData[[#This Row],[SELLING PRICE]]*(1-InputData[[#This Row],[DISCOUNT %]])</f>
        <v>1231.2</v>
      </c>
      <c r="N473" s="10">
        <f>DAY(InputData[[#This Row],[DATE]])</f>
        <v>14</v>
      </c>
      <c r="O473" s="10" t="str">
        <f>TEXT(InputData[[#This Row],[DATE]],"mmm")</f>
        <v>Oct</v>
      </c>
      <c r="P473" s="10">
        <f>YEAR(InputData[[#This Row],[DATE]])</f>
        <v>2022</v>
      </c>
    </row>
    <row r="474" spans="1:16" x14ac:dyDescent="0.35">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17">
        <f>VLOOKUP(InputData[[#This Row],[PRODUCT ID]],MasterData[],5,0)</f>
        <v>12</v>
      </c>
      <c r="K474" s="17">
        <f>VLOOKUP(InputData[[#This Row],[PRODUCT ID]],MasterData[],6,0)</f>
        <v>15.719999999999999</v>
      </c>
      <c r="L474" s="17">
        <f>InputData[[#This Row],[QUANTITY]]*InputData[[#This Row],[BUYING PRIZE]]</f>
        <v>120</v>
      </c>
      <c r="M474" s="17">
        <f>InputData[[#This Row],[QUANTITY]]*InputData[[#This Row],[SELLING PRICE]]*(1-InputData[[#This Row],[DISCOUNT %]])</f>
        <v>157.19999999999999</v>
      </c>
      <c r="N474" s="10">
        <f>DAY(InputData[[#This Row],[DATE]])</f>
        <v>15</v>
      </c>
      <c r="O474" s="10" t="str">
        <f>TEXT(InputData[[#This Row],[DATE]],"mmm")</f>
        <v>Oct</v>
      </c>
      <c r="P474" s="10">
        <f>YEAR(InputData[[#This Row],[DATE]])</f>
        <v>2022</v>
      </c>
    </row>
    <row r="475" spans="1:16" x14ac:dyDescent="0.35">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17">
        <f>VLOOKUP(InputData[[#This Row],[PRODUCT ID]],MasterData[],5,0)</f>
        <v>90</v>
      </c>
      <c r="K475" s="17">
        <f>VLOOKUP(InputData[[#This Row],[PRODUCT ID]],MasterData[],6,0)</f>
        <v>96.3</v>
      </c>
      <c r="L475" s="17">
        <f>InputData[[#This Row],[QUANTITY]]*InputData[[#This Row],[BUYING PRIZE]]</f>
        <v>270</v>
      </c>
      <c r="M475" s="17">
        <f>InputData[[#This Row],[QUANTITY]]*InputData[[#This Row],[SELLING PRICE]]*(1-InputData[[#This Row],[DISCOUNT %]])</f>
        <v>288.89999999999998</v>
      </c>
      <c r="N475" s="10">
        <f>DAY(InputData[[#This Row],[DATE]])</f>
        <v>16</v>
      </c>
      <c r="O475" s="10" t="str">
        <f>TEXT(InputData[[#This Row],[DATE]],"mmm")</f>
        <v>Oct</v>
      </c>
      <c r="P475" s="10">
        <f>YEAR(InputData[[#This Row],[DATE]])</f>
        <v>2022</v>
      </c>
    </row>
    <row r="476" spans="1:16" x14ac:dyDescent="0.35">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17">
        <f>VLOOKUP(InputData[[#This Row],[PRODUCT ID]],MasterData[],5,0)</f>
        <v>144</v>
      </c>
      <c r="K476" s="17">
        <f>VLOOKUP(InputData[[#This Row],[PRODUCT ID]],MasterData[],6,0)</f>
        <v>156.96</v>
      </c>
      <c r="L476" s="17">
        <f>InputData[[#This Row],[QUANTITY]]*InputData[[#This Row],[BUYING PRIZE]]</f>
        <v>2016</v>
      </c>
      <c r="M476" s="17">
        <f>InputData[[#This Row],[QUANTITY]]*InputData[[#This Row],[SELLING PRICE]]*(1-InputData[[#This Row],[DISCOUNT %]])</f>
        <v>2197.44</v>
      </c>
      <c r="N476" s="10">
        <f>DAY(InputData[[#This Row],[DATE]])</f>
        <v>23</v>
      </c>
      <c r="O476" s="10" t="str">
        <f>TEXT(InputData[[#This Row],[DATE]],"mmm")</f>
        <v>Oct</v>
      </c>
      <c r="P476" s="10">
        <f>YEAR(InputData[[#This Row],[DATE]])</f>
        <v>2022</v>
      </c>
    </row>
    <row r="477" spans="1:16" x14ac:dyDescent="0.35">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17">
        <f>VLOOKUP(InputData[[#This Row],[PRODUCT ID]],MasterData[],5,0)</f>
        <v>120</v>
      </c>
      <c r="K477" s="17">
        <f>VLOOKUP(InputData[[#This Row],[PRODUCT ID]],MasterData[],6,0)</f>
        <v>162</v>
      </c>
      <c r="L477" s="17">
        <f>InputData[[#This Row],[QUANTITY]]*InputData[[#This Row],[BUYING PRIZE]]</f>
        <v>360</v>
      </c>
      <c r="M477" s="17">
        <f>InputData[[#This Row],[QUANTITY]]*InputData[[#This Row],[SELLING PRICE]]*(1-InputData[[#This Row],[DISCOUNT %]])</f>
        <v>486</v>
      </c>
      <c r="N477" s="10">
        <f>DAY(InputData[[#This Row],[DATE]])</f>
        <v>30</v>
      </c>
      <c r="O477" s="10" t="str">
        <f>TEXT(InputData[[#This Row],[DATE]],"mmm")</f>
        <v>Oct</v>
      </c>
      <c r="P477" s="10">
        <f>YEAR(InputData[[#This Row],[DATE]])</f>
        <v>2022</v>
      </c>
    </row>
    <row r="478" spans="1:16" x14ac:dyDescent="0.35">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17">
        <f>VLOOKUP(InputData[[#This Row],[PRODUCT ID]],MasterData[],5,0)</f>
        <v>72</v>
      </c>
      <c r="K478" s="17">
        <f>VLOOKUP(InputData[[#This Row],[PRODUCT ID]],MasterData[],6,0)</f>
        <v>79.92</v>
      </c>
      <c r="L478" s="17">
        <f>InputData[[#This Row],[QUANTITY]]*InputData[[#This Row],[BUYING PRIZE]]</f>
        <v>576</v>
      </c>
      <c r="M478" s="17">
        <f>InputData[[#This Row],[QUANTITY]]*InputData[[#This Row],[SELLING PRICE]]*(1-InputData[[#This Row],[DISCOUNT %]])</f>
        <v>639.36</v>
      </c>
      <c r="N478" s="10">
        <f>DAY(InputData[[#This Row],[DATE]])</f>
        <v>31</v>
      </c>
      <c r="O478" s="10" t="str">
        <f>TEXT(InputData[[#This Row],[DATE]],"mmm")</f>
        <v>Oct</v>
      </c>
      <c r="P478" s="10">
        <f>YEAR(InputData[[#This Row],[DATE]])</f>
        <v>2022</v>
      </c>
    </row>
    <row r="479" spans="1:16" x14ac:dyDescent="0.35">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17">
        <f>VLOOKUP(InputData[[#This Row],[PRODUCT ID]],MasterData[],5,0)</f>
        <v>73</v>
      </c>
      <c r="K479" s="17">
        <f>VLOOKUP(InputData[[#This Row],[PRODUCT ID]],MasterData[],6,0)</f>
        <v>94.17</v>
      </c>
      <c r="L479" s="17">
        <f>InputData[[#This Row],[QUANTITY]]*InputData[[#This Row],[BUYING PRIZE]]</f>
        <v>1095</v>
      </c>
      <c r="M479" s="17">
        <f>InputData[[#This Row],[QUANTITY]]*InputData[[#This Row],[SELLING PRICE]]*(1-InputData[[#This Row],[DISCOUNT %]])</f>
        <v>1412.55</v>
      </c>
      <c r="N479" s="10">
        <f>DAY(InputData[[#This Row],[DATE]])</f>
        <v>1</v>
      </c>
      <c r="O479" s="10" t="str">
        <f>TEXT(InputData[[#This Row],[DATE]],"mmm")</f>
        <v>Nov</v>
      </c>
      <c r="P479" s="10">
        <f>YEAR(InputData[[#This Row],[DATE]])</f>
        <v>2022</v>
      </c>
    </row>
    <row r="480" spans="1:16" x14ac:dyDescent="0.35">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17">
        <f>VLOOKUP(InputData[[#This Row],[PRODUCT ID]],MasterData[],5,0)</f>
        <v>12</v>
      </c>
      <c r="K480" s="17">
        <f>VLOOKUP(InputData[[#This Row],[PRODUCT ID]],MasterData[],6,0)</f>
        <v>15.719999999999999</v>
      </c>
      <c r="L480" s="17">
        <f>InputData[[#This Row],[QUANTITY]]*InputData[[#This Row],[BUYING PRIZE]]</f>
        <v>180</v>
      </c>
      <c r="M480" s="17">
        <f>InputData[[#This Row],[QUANTITY]]*InputData[[#This Row],[SELLING PRICE]]*(1-InputData[[#This Row],[DISCOUNT %]])</f>
        <v>235.79999999999998</v>
      </c>
      <c r="N480" s="10">
        <f>DAY(InputData[[#This Row],[DATE]])</f>
        <v>2</v>
      </c>
      <c r="O480" s="10" t="str">
        <f>TEXT(InputData[[#This Row],[DATE]],"mmm")</f>
        <v>Nov</v>
      </c>
      <c r="P480" s="10">
        <f>YEAR(InputData[[#This Row],[DATE]])</f>
        <v>2022</v>
      </c>
    </row>
    <row r="481" spans="1:16" x14ac:dyDescent="0.35">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17">
        <f>VLOOKUP(InputData[[#This Row],[PRODUCT ID]],MasterData[],5,0)</f>
        <v>148</v>
      </c>
      <c r="K481" s="17">
        <f>VLOOKUP(InputData[[#This Row],[PRODUCT ID]],MasterData[],6,0)</f>
        <v>201.28</v>
      </c>
      <c r="L481" s="17">
        <f>InputData[[#This Row],[QUANTITY]]*InputData[[#This Row],[BUYING PRIZE]]</f>
        <v>2220</v>
      </c>
      <c r="M481" s="17">
        <f>InputData[[#This Row],[QUANTITY]]*InputData[[#This Row],[SELLING PRICE]]*(1-InputData[[#This Row],[DISCOUNT %]])</f>
        <v>3019.2</v>
      </c>
      <c r="N481" s="10">
        <f>DAY(InputData[[#This Row],[DATE]])</f>
        <v>2</v>
      </c>
      <c r="O481" s="10" t="str">
        <f>TEXT(InputData[[#This Row],[DATE]],"mmm")</f>
        <v>Nov</v>
      </c>
      <c r="P481" s="10">
        <f>YEAR(InputData[[#This Row],[DATE]])</f>
        <v>2022</v>
      </c>
    </row>
    <row r="482" spans="1:16" x14ac:dyDescent="0.35">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17">
        <f>VLOOKUP(InputData[[#This Row],[PRODUCT ID]],MasterData[],5,0)</f>
        <v>5</v>
      </c>
      <c r="K482" s="17">
        <f>VLOOKUP(InputData[[#This Row],[PRODUCT ID]],MasterData[],6,0)</f>
        <v>6.7</v>
      </c>
      <c r="L482" s="17">
        <f>InputData[[#This Row],[QUANTITY]]*InputData[[#This Row],[BUYING PRIZE]]</f>
        <v>25</v>
      </c>
      <c r="M482" s="17">
        <f>InputData[[#This Row],[QUANTITY]]*InputData[[#This Row],[SELLING PRICE]]*(1-InputData[[#This Row],[DISCOUNT %]])</f>
        <v>33.5</v>
      </c>
      <c r="N482" s="10">
        <f>DAY(InputData[[#This Row],[DATE]])</f>
        <v>2</v>
      </c>
      <c r="O482" s="10" t="str">
        <f>TEXT(InputData[[#This Row],[DATE]],"mmm")</f>
        <v>Nov</v>
      </c>
      <c r="P482" s="10">
        <f>YEAR(InputData[[#This Row],[DATE]])</f>
        <v>2022</v>
      </c>
    </row>
    <row r="483" spans="1:16" x14ac:dyDescent="0.35">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17">
        <f>VLOOKUP(InputData[[#This Row],[PRODUCT ID]],MasterData[],5,0)</f>
        <v>61</v>
      </c>
      <c r="K483" s="17">
        <f>VLOOKUP(InputData[[#This Row],[PRODUCT ID]],MasterData[],6,0)</f>
        <v>76.25</v>
      </c>
      <c r="L483" s="17">
        <f>InputData[[#This Row],[QUANTITY]]*InputData[[#This Row],[BUYING PRIZE]]</f>
        <v>671</v>
      </c>
      <c r="M483" s="17">
        <f>InputData[[#This Row],[QUANTITY]]*InputData[[#This Row],[SELLING PRICE]]*(1-InputData[[#This Row],[DISCOUNT %]])</f>
        <v>838.75</v>
      </c>
      <c r="N483" s="10">
        <f>DAY(InputData[[#This Row],[DATE]])</f>
        <v>3</v>
      </c>
      <c r="O483" s="10" t="str">
        <f>TEXT(InputData[[#This Row],[DATE]],"mmm")</f>
        <v>Nov</v>
      </c>
      <c r="P483" s="10">
        <f>YEAR(InputData[[#This Row],[DATE]])</f>
        <v>2022</v>
      </c>
    </row>
    <row r="484" spans="1:16" x14ac:dyDescent="0.35">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17">
        <f>VLOOKUP(InputData[[#This Row],[PRODUCT ID]],MasterData[],5,0)</f>
        <v>83</v>
      </c>
      <c r="K484" s="17">
        <f>VLOOKUP(InputData[[#This Row],[PRODUCT ID]],MasterData[],6,0)</f>
        <v>94.62</v>
      </c>
      <c r="L484" s="17">
        <f>InputData[[#This Row],[QUANTITY]]*InputData[[#This Row],[BUYING PRIZE]]</f>
        <v>830</v>
      </c>
      <c r="M484" s="17">
        <f>InputData[[#This Row],[QUANTITY]]*InputData[[#This Row],[SELLING PRICE]]*(1-InputData[[#This Row],[DISCOUNT %]])</f>
        <v>946.2</v>
      </c>
      <c r="N484" s="10">
        <f>DAY(InputData[[#This Row],[DATE]])</f>
        <v>4</v>
      </c>
      <c r="O484" s="10" t="str">
        <f>TEXT(InputData[[#This Row],[DATE]],"mmm")</f>
        <v>Nov</v>
      </c>
      <c r="P484" s="10">
        <f>YEAR(InputData[[#This Row],[DATE]])</f>
        <v>2022</v>
      </c>
    </row>
    <row r="485" spans="1:16" x14ac:dyDescent="0.35">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17">
        <f>VLOOKUP(InputData[[#This Row],[PRODUCT ID]],MasterData[],5,0)</f>
        <v>150</v>
      </c>
      <c r="K485" s="17">
        <f>VLOOKUP(InputData[[#This Row],[PRODUCT ID]],MasterData[],6,0)</f>
        <v>210</v>
      </c>
      <c r="L485" s="17">
        <f>InputData[[#This Row],[QUANTITY]]*InputData[[#This Row],[BUYING PRIZE]]</f>
        <v>2250</v>
      </c>
      <c r="M485" s="17">
        <f>InputData[[#This Row],[QUANTITY]]*InputData[[#This Row],[SELLING PRICE]]*(1-InputData[[#This Row],[DISCOUNT %]])</f>
        <v>3150</v>
      </c>
      <c r="N485" s="10">
        <f>DAY(InputData[[#This Row],[DATE]])</f>
        <v>5</v>
      </c>
      <c r="O485" s="10" t="str">
        <f>TEXT(InputData[[#This Row],[DATE]],"mmm")</f>
        <v>Nov</v>
      </c>
      <c r="P485" s="10">
        <f>YEAR(InputData[[#This Row],[DATE]])</f>
        <v>2022</v>
      </c>
    </row>
    <row r="486" spans="1:16" x14ac:dyDescent="0.35">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17">
        <f>VLOOKUP(InputData[[#This Row],[PRODUCT ID]],MasterData[],5,0)</f>
        <v>67</v>
      </c>
      <c r="K486" s="17">
        <f>VLOOKUP(InputData[[#This Row],[PRODUCT ID]],MasterData[],6,0)</f>
        <v>83.08</v>
      </c>
      <c r="L486" s="17">
        <f>InputData[[#This Row],[QUANTITY]]*InputData[[#This Row],[BUYING PRIZE]]</f>
        <v>871</v>
      </c>
      <c r="M486" s="17">
        <f>InputData[[#This Row],[QUANTITY]]*InputData[[#This Row],[SELLING PRICE]]*(1-InputData[[#This Row],[DISCOUNT %]])</f>
        <v>1080.04</v>
      </c>
      <c r="N486" s="10">
        <f>DAY(InputData[[#This Row],[DATE]])</f>
        <v>6</v>
      </c>
      <c r="O486" s="10" t="str">
        <f>TEXT(InputData[[#This Row],[DATE]],"mmm")</f>
        <v>Nov</v>
      </c>
      <c r="P486" s="10">
        <f>YEAR(InputData[[#This Row],[DATE]])</f>
        <v>2022</v>
      </c>
    </row>
    <row r="487" spans="1:16" x14ac:dyDescent="0.35">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17">
        <f>VLOOKUP(InputData[[#This Row],[PRODUCT ID]],MasterData[],5,0)</f>
        <v>12</v>
      </c>
      <c r="K487" s="17">
        <f>VLOOKUP(InputData[[#This Row],[PRODUCT ID]],MasterData[],6,0)</f>
        <v>15.719999999999999</v>
      </c>
      <c r="L487" s="17">
        <f>InputData[[#This Row],[QUANTITY]]*InputData[[#This Row],[BUYING PRIZE]]</f>
        <v>156</v>
      </c>
      <c r="M487" s="17">
        <f>InputData[[#This Row],[QUANTITY]]*InputData[[#This Row],[SELLING PRICE]]*(1-InputData[[#This Row],[DISCOUNT %]])</f>
        <v>204.35999999999999</v>
      </c>
      <c r="N487" s="10">
        <f>DAY(InputData[[#This Row],[DATE]])</f>
        <v>6</v>
      </c>
      <c r="O487" s="10" t="str">
        <f>TEXT(InputData[[#This Row],[DATE]],"mmm")</f>
        <v>Nov</v>
      </c>
      <c r="P487" s="10">
        <f>YEAR(InputData[[#This Row],[DATE]])</f>
        <v>2022</v>
      </c>
    </row>
    <row r="488" spans="1:16" x14ac:dyDescent="0.35">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17">
        <f>VLOOKUP(InputData[[#This Row],[PRODUCT ID]],MasterData[],5,0)</f>
        <v>120</v>
      </c>
      <c r="K488" s="17">
        <f>VLOOKUP(InputData[[#This Row],[PRODUCT ID]],MasterData[],6,0)</f>
        <v>162</v>
      </c>
      <c r="L488" s="17">
        <f>InputData[[#This Row],[QUANTITY]]*InputData[[#This Row],[BUYING PRIZE]]</f>
        <v>1560</v>
      </c>
      <c r="M488" s="17">
        <f>InputData[[#This Row],[QUANTITY]]*InputData[[#This Row],[SELLING PRICE]]*(1-InputData[[#This Row],[DISCOUNT %]])</f>
        <v>2106</v>
      </c>
      <c r="N488" s="10">
        <f>DAY(InputData[[#This Row],[DATE]])</f>
        <v>6</v>
      </c>
      <c r="O488" s="10" t="str">
        <f>TEXT(InputData[[#This Row],[DATE]],"mmm")</f>
        <v>Nov</v>
      </c>
      <c r="P488" s="10">
        <f>YEAR(InputData[[#This Row],[DATE]])</f>
        <v>2022</v>
      </c>
    </row>
    <row r="489" spans="1:16" x14ac:dyDescent="0.35">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17">
        <f>VLOOKUP(InputData[[#This Row],[PRODUCT ID]],MasterData[],5,0)</f>
        <v>90</v>
      </c>
      <c r="K489" s="17">
        <f>VLOOKUP(InputData[[#This Row],[PRODUCT ID]],MasterData[],6,0)</f>
        <v>115.2</v>
      </c>
      <c r="L489" s="17">
        <f>InputData[[#This Row],[QUANTITY]]*InputData[[#This Row],[BUYING PRIZE]]</f>
        <v>1170</v>
      </c>
      <c r="M489" s="17">
        <f>InputData[[#This Row],[QUANTITY]]*InputData[[#This Row],[SELLING PRICE]]*(1-InputData[[#This Row],[DISCOUNT %]])</f>
        <v>1497.6000000000001</v>
      </c>
      <c r="N489" s="10">
        <f>DAY(InputData[[#This Row],[DATE]])</f>
        <v>7</v>
      </c>
      <c r="O489" s="10" t="str">
        <f>TEXT(InputData[[#This Row],[DATE]],"mmm")</f>
        <v>Nov</v>
      </c>
      <c r="P489" s="10">
        <f>YEAR(InputData[[#This Row],[DATE]])</f>
        <v>2022</v>
      </c>
    </row>
    <row r="490" spans="1:16" x14ac:dyDescent="0.35">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17">
        <f>VLOOKUP(InputData[[#This Row],[PRODUCT ID]],MasterData[],5,0)</f>
        <v>90</v>
      </c>
      <c r="K490" s="17">
        <f>VLOOKUP(InputData[[#This Row],[PRODUCT ID]],MasterData[],6,0)</f>
        <v>96.3</v>
      </c>
      <c r="L490" s="17">
        <f>InputData[[#This Row],[QUANTITY]]*InputData[[#This Row],[BUYING PRIZE]]</f>
        <v>990</v>
      </c>
      <c r="M490" s="17">
        <f>InputData[[#This Row],[QUANTITY]]*InputData[[#This Row],[SELLING PRICE]]*(1-InputData[[#This Row],[DISCOUNT %]])</f>
        <v>1059.3</v>
      </c>
      <c r="N490" s="10">
        <f>DAY(InputData[[#This Row],[DATE]])</f>
        <v>8</v>
      </c>
      <c r="O490" s="10" t="str">
        <f>TEXT(InputData[[#This Row],[DATE]],"mmm")</f>
        <v>Nov</v>
      </c>
      <c r="P490" s="10">
        <f>YEAR(InputData[[#This Row],[DATE]])</f>
        <v>2022</v>
      </c>
    </row>
    <row r="491" spans="1:16" x14ac:dyDescent="0.35">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17">
        <f>VLOOKUP(InputData[[#This Row],[PRODUCT ID]],MasterData[],5,0)</f>
        <v>150</v>
      </c>
      <c r="K491" s="17">
        <f>VLOOKUP(InputData[[#This Row],[PRODUCT ID]],MasterData[],6,0)</f>
        <v>210</v>
      </c>
      <c r="L491" s="17">
        <f>InputData[[#This Row],[QUANTITY]]*InputData[[#This Row],[BUYING PRIZE]]</f>
        <v>1500</v>
      </c>
      <c r="M491" s="17">
        <f>InputData[[#This Row],[QUANTITY]]*InputData[[#This Row],[SELLING PRICE]]*(1-InputData[[#This Row],[DISCOUNT %]])</f>
        <v>2100</v>
      </c>
      <c r="N491" s="10">
        <f>DAY(InputData[[#This Row],[DATE]])</f>
        <v>8</v>
      </c>
      <c r="O491" s="10" t="str">
        <f>TEXT(InputData[[#This Row],[DATE]],"mmm")</f>
        <v>Nov</v>
      </c>
      <c r="P491" s="10">
        <f>YEAR(InputData[[#This Row],[DATE]])</f>
        <v>2022</v>
      </c>
    </row>
    <row r="492" spans="1:16" x14ac:dyDescent="0.35">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17">
        <f>VLOOKUP(InputData[[#This Row],[PRODUCT ID]],MasterData[],5,0)</f>
        <v>48</v>
      </c>
      <c r="K492" s="17">
        <f>VLOOKUP(InputData[[#This Row],[PRODUCT ID]],MasterData[],6,0)</f>
        <v>57.120000000000005</v>
      </c>
      <c r="L492" s="17">
        <f>InputData[[#This Row],[QUANTITY]]*InputData[[#This Row],[BUYING PRIZE]]</f>
        <v>384</v>
      </c>
      <c r="M492" s="17">
        <f>InputData[[#This Row],[QUANTITY]]*InputData[[#This Row],[SELLING PRICE]]*(1-InputData[[#This Row],[DISCOUNT %]])</f>
        <v>456.96000000000004</v>
      </c>
      <c r="N492" s="10">
        <f>DAY(InputData[[#This Row],[DATE]])</f>
        <v>9</v>
      </c>
      <c r="O492" s="10" t="str">
        <f>TEXT(InputData[[#This Row],[DATE]],"mmm")</f>
        <v>Nov</v>
      </c>
      <c r="P492" s="10">
        <f>YEAR(InputData[[#This Row],[DATE]])</f>
        <v>2022</v>
      </c>
    </row>
    <row r="493" spans="1:16" x14ac:dyDescent="0.35">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17">
        <f>VLOOKUP(InputData[[#This Row],[PRODUCT ID]],MasterData[],5,0)</f>
        <v>37</v>
      </c>
      <c r="K493" s="17">
        <f>VLOOKUP(InputData[[#This Row],[PRODUCT ID]],MasterData[],6,0)</f>
        <v>49.21</v>
      </c>
      <c r="L493" s="17">
        <f>InputData[[#This Row],[QUANTITY]]*InputData[[#This Row],[BUYING PRIZE]]</f>
        <v>259</v>
      </c>
      <c r="M493" s="17">
        <f>InputData[[#This Row],[QUANTITY]]*InputData[[#This Row],[SELLING PRICE]]*(1-InputData[[#This Row],[DISCOUNT %]])</f>
        <v>344.47</v>
      </c>
      <c r="N493" s="10">
        <f>DAY(InputData[[#This Row],[DATE]])</f>
        <v>10</v>
      </c>
      <c r="O493" s="10" t="str">
        <f>TEXT(InputData[[#This Row],[DATE]],"mmm")</f>
        <v>Nov</v>
      </c>
      <c r="P493" s="10">
        <f>YEAR(InputData[[#This Row],[DATE]])</f>
        <v>2022</v>
      </c>
    </row>
    <row r="494" spans="1:16" x14ac:dyDescent="0.35">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17">
        <f>VLOOKUP(InputData[[#This Row],[PRODUCT ID]],MasterData[],5,0)</f>
        <v>48</v>
      </c>
      <c r="K494" s="17">
        <f>VLOOKUP(InputData[[#This Row],[PRODUCT ID]],MasterData[],6,0)</f>
        <v>57.120000000000005</v>
      </c>
      <c r="L494" s="17">
        <f>InputData[[#This Row],[QUANTITY]]*InputData[[#This Row],[BUYING PRIZE]]</f>
        <v>480</v>
      </c>
      <c r="M494" s="17">
        <f>InputData[[#This Row],[QUANTITY]]*InputData[[#This Row],[SELLING PRICE]]*(1-InputData[[#This Row],[DISCOUNT %]])</f>
        <v>571.20000000000005</v>
      </c>
      <c r="N494" s="10">
        <f>DAY(InputData[[#This Row],[DATE]])</f>
        <v>13</v>
      </c>
      <c r="O494" s="10" t="str">
        <f>TEXT(InputData[[#This Row],[DATE]],"mmm")</f>
        <v>Nov</v>
      </c>
      <c r="P494" s="10">
        <f>YEAR(InputData[[#This Row],[DATE]])</f>
        <v>2022</v>
      </c>
    </row>
    <row r="495" spans="1:16" x14ac:dyDescent="0.35">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17">
        <f>VLOOKUP(InputData[[#This Row],[PRODUCT ID]],MasterData[],5,0)</f>
        <v>105</v>
      </c>
      <c r="K495" s="17">
        <f>VLOOKUP(InputData[[#This Row],[PRODUCT ID]],MasterData[],6,0)</f>
        <v>142.80000000000001</v>
      </c>
      <c r="L495" s="17">
        <f>InputData[[#This Row],[QUANTITY]]*InputData[[#This Row],[BUYING PRIZE]]</f>
        <v>105</v>
      </c>
      <c r="M495" s="17">
        <f>InputData[[#This Row],[QUANTITY]]*InputData[[#This Row],[SELLING PRICE]]*(1-InputData[[#This Row],[DISCOUNT %]])</f>
        <v>142.80000000000001</v>
      </c>
      <c r="N495" s="10">
        <f>DAY(InputData[[#This Row],[DATE]])</f>
        <v>14</v>
      </c>
      <c r="O495" s="10" t="str">
        <f>TEXT(InputData[[#This Row],[DATE]],"mmm")</f>
        <v>Nov</v>
      </c>
      <c r="P495" s="10">
        <f>YEAR(InputData[[#This Row],[DATE]])</f>
        <v>2022</v>
      </c>
    </row>
    <row r="496" spans="1:16" x14ac:dyDescent="0.35">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17">
        <f>VLOOKUP(InputData[[#This Row],[PRODUCT ID]],MasterData[],5,0)</f>
        <v>73</v>
      </c>
      <c r="K496" s="17">
        <f>VLOOKUP(InputData[[#This Row],[PRODUCT ID]],MasterData[],6,0)</f>
        <v>94.17</v>
      </c>
      <c r="L496" s="17">
        <f>InputData[[#This Row],[QUANTITY]]*InputData[[#This Row],[BUYING PRIZE]]</f>
        <v>1022</v>
      </c>
      <c r="M496" s="17">
        <f>InputData[[#This Row],[QUANTITY]]*InputData[[#This Row],[SELLING PRICE]]*(1-InputData[[#This Row],[DISCOUNT %]])</f>
        <v>1318.38</v>
      </c>
      <c r="N496" s="10">
        <f>DAY(InputData[[#This Row],[DATE]])</f>
        <v>15</v>
      </c>
      <c r="O496" s="10" t="str">
        <f>TEXT(InputData[[#This Row],[DATE]],"mmm")</f>
        <v>Nov</v>
      </c>
      <c r="P496" s="10">
        <f>YEAR(InputData[[#This Row],[DATE]])</f>
        <v>2022</v>
      </c>
    </row>
    <row r="497" spans="1:16" x14ac:dyDescent="0.35">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17">
        <f>VLOOKUP(InputData[[#This Row],[PRODUCT ID]],MasterData[],5,0)</f>
        <v>134</v>
      </c>
      <c r="K497" s="17">
        <f>VLOOKUP(InputData[[#This Row],[PRODUCT ID]],MasterData[],6,0)</f>
        <v>156.78</v>
      </c>
      <c r="L497" s="17">
        <f>InputData[[#This Row],[QUANTITY]]*InputData[[#This Row],[BUYING PRIZE]]</f>
        <v>1072</v>
      </c>
      <c r="M497" s="17">
        <f>InputData[[#This Row],[QUANTITY]]*InputData[[#This Row],[SELLING PRICE]]*(1-InputData[[#This Row],[DISCOUNT %]])</f>
        <v>1254.24</v>
      </c>
      <c r="N497" s="10">
        <f>DAY(InputData[[#This Row],[DATE]])</f>
        <v>16</v>
      </c>
      <c r="O497" s="10" t="str">
        <f>TEXT(InputData[[#This Row],[DATE]],"mmm")</f>
        <v>Nov</v>
      </c>
      <c r="P497" s="10">
        <f>YEAR(InputData[[#This Row],[DATE]])</f>
        <v>2022</v>
      </c>
    </row>
    <row r="498" spans="1:16" x14ac:dyDescent="0.35">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17">
        <f>VLOOKUP(InputData[[#This Row],[PRODUCT ID]],MasterData[],5,0)</f>
        <v>55</v>
      </c>
      <c r="K498" s="17">
        <f>VLOOKUP(InputData[[#This Row],[PRODUCT ID]],MasterData[],6,0)</f>
        <v>58.3</v>
      </c>
      <c r="L498" s="17">
        <f>InputData[[#This Row],[QUANTITY]]*InputData[[#This Row],[BUYING PRIZE]]</f>
        <v>440</v>
      </c>
      <c r="M498" s="17">
        <f>InputData[[#This Row],[QUANTITY]]*InputData[[#This Row],[SELLING PRICE]]*(1-InputData[[#This Row],[DISCOUNT %]])</f>
        <v>466.4</v>
      </c>
      <c r="N498" s="10">
        <f>DAY(InputData[[#This Row],[DATE]])</f>
        <v>18</v>
      </c>
      <c r="O498" s="10" t="str">
        <f>TEXT(InputData[[#This Row],[DATE]],"mmm")</f>
        <v>Nov</v>
      </c>
      <c r="P498" s="10">
        <f>YEAR(InputData[[#This Row],[DATE]])</f>
        <v>2022</v>
      </c>
    </row>
    <row r="499" spans="1:16" x14ac:dyDescent="0.35">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17">
        <f>VLOOKUP(InputData[[#This Row],[PRODUCT ID]],MasterData[],5,0)</f>
        <v>61</v>
      </c>
      <c r="K499" s="17">
        <f>VLOOKUP(InputData[[#This Row],[PRODUCT ID]],MasterData[],6,0)</f>
        <v>76.25</v>
      </c>
      <c r="L499" s="17">
        <f>InputData[[#This Row],[QUANTITY]]*InputData[[#This Row],[BUYING PRIZE]]</f>
        <v>366</v>
      </c>
      <c r="M499" s="17">
        <f>InputData[[#This Row],[QUANTITY]]*InputData[[#This Row],[SELLING PRICE]]*(1-InputData[[#This Row],[DISCOUNT %]])</f>
        <v>457.5</v>
      </c>
      <c r="N499" s="10">
        <f>DAY(InputData[[#This Row],[DATE]])</f>
        <v>21</v>
      </c>
      <c r="O499" s="10" t="str">
        <f>TEXT(InputData[[#This Row],[DATE]],"mmm")</f>
        <v>Nov</v>
      </c>
      <c r="P499" s="10">
        <f>YEAR(InputData[[#This Row],[DATE]])</f>
        <v>2022</v>
      </c>
    </row>
    <row r="500" spans="1:16" x14ac:dyDescent="0.35">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17">
        <f>VLOOKUP(InputData[[#This Row],[PRODUCT ID]],MasterData[],5,0)</f>
        <v>90</v>
      </c>
      <c r="K500" s="17">
        <f>VLOOKUP(InputData[[#This Row],[PRODUCT ID]],MasterData[],6,0)</f>
        <v>96.3</v>
      </c>
      <c r="L500" s="17">
        <f>InputData[[#This Row],[QUANTITY]]*InputData[[#This Row],[BUYING PRIZE]]</f>
        <v>1080</v>
      </c>
      <c r="M500" s="17">
        <f>InputData[[#This Row],[QUANTITY]]*InputData[[#This Row],[SELLING PRICE]]*(1-InputData[[#This Row],[DISCOUNT %]])</f>
        <v>1155.5999999999999</v>
      </c>
      <c r="N500" s="10">
        <f>DAY(InputData[[#This Row],[DATE]])</f>
        <v>23</v>
      </c>
      <c r="O500" s="10" t="str">
        <f>TEXT(InputData[[#This Row],[DATE]],"mmm")</f>
        <v>Nov</v>
      </c>
      <c r="P500" s="10">
        <f>YEAR(InputData[[#This Row],[DATE]])</f>
        <v>2022</v>
      </c>
    </row>
    <row r="501" spans="1:16" x14ac:dyDescent="0.35">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17">
        <f>VLOOKUP(InputData[[#This Row],[PRODUCT ID]],MasterData[],5,0)</f>
        <v>44</v>
      </c>
      <c r="K501" s="17">
        <f>VLOOKUP(InputData[[#This Row],[PRODUCT ID]],MasterData[],6,0)</f>
        <v>48.84</v>
      </c>
      <c r="L501" s="17">
        <f>InputData[[#This Row],[QUANTITY]]*InputData[[#This Row],[BUYING PRIZE]]</f>
        <v>220</v>
      </c>
      <c r="M501" s="17">
        <f>InputData[[#This Row],[QUANTITY]]*InputData[[#This Row],[SELLING PRICE]]*(1-InputData[[#This Row],[DISCOUNT %]])</f>
        <v>244.20000000000002</v>
      </c>
      <c r="N501" s="10">
        <f>DAY(InputData[[#This Row],[DATE]])</f>
        <v>25</v>
      </c>
      <c r="O501" s="10" t="str">
        <f>TEXT(InputData[[#This Row],[DATE]],"mmm")</f>
        <v>Nov</v>
      </c>
      <c r="P501" s="10">
        <f>YEAR(InputData[[#This Row],[DATE]])</f>
        <v>2022</v>
      </c>
    </row>
    <row r="502" spans="1:16" x14ac:dyDescent="0.35">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17">
        <f>VLOOKUP(InputData[[#This Row],[PRODUCT ID]],MasterData[],5,0)</f>
        <v>89</v>
      </c>
      <c r="K502" s="17">
        <f>VLOOKUP(InputData[[#This Row],[PRODUCT ID]],MasterData[],6,0)</f>
        <v>117.48</v>
      </c>
      <c r="L502" s="17">
        <f>InputData[[#This Row],[QUANTITY]]*InputData[[#This Row],[BUYING PRIZE]]</f>
        <v>445</v>
      </c>
      <c r="M502" s="17">
        <f>InputData[[#This Row],[QUANTITY]]*InputData[[#This Row],[SELLING PRICE]]*(1-InputData[[#This Row],[DISCOUNT %]])</f>
        <v>587.4</v>
      </c>
      <c r="N502" s="10">
        <f>DAY(InputData[[#This Row],[DATE]])</f>
        <v>26</v>
      </c>
      <c r="O502" s="10" t="str">
        <f>TEXT(InputData[[#This Row],[DATE]],"mmm")</f>
        <v>Nov</v>
      </c>
      <c r="P502" s="10">
        <f>YEAR(InputData[[#This Row],[DATE]])</f>
        <v>2022</v>
      </c>
    </row>
    <row r="503" spans="1:16" x14ac:dyDescent="0.35">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17">
        <f>VLOOKUP(InputData[[#This Row],[PRODUCT ID]],MasterData[],5,0)</f>
        <v>55</v>
      </c>
      <c r="K503" s="17">
        <f>VLOOKUP(InputData[[#This Row],[PRODUCT ID]],MasterData[],6,0)</f>
        <v>58.3</v>
      </c>
      <c r="L503" s="17">
        <f>InputData[[#This Row],[QUANTITY]]*InputData[[#This Row],[BUYING PRIZE]]</f>
        <v>825</v>
      </c>
      <c r="M503" s="17">
        <f>InputData[[#This Row],[QUANTITY]]*InputData[[#This Row],[SELLING PRICE]]*(1-InputData[[#This Row],[DISCOUNT %]])</f>
        <v>874.5</v>
      </c>
      <c r="N503" s="10">
        <f>DAY(InputData[[#This Row],[DATE]])</f>
        <v>27</v>
      </c>
      <c r="O503" s="10" t="str">
        <f>TEXT(InputData[[#This Row],[DATE]],"mmm")</f>
        <v>Nov</v>
      </c>
      <c r="P503" s="10">
        <f>YEAR(InputData[[#This Row],[DATE]])</f>
        <v>2022</v>
      </c>
    </row>
    <row r="504" spans="1:16" x14ac:dyDescent="0.35">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17">
        <f>VLOOKUP(InputData[[#This Row],[PRODUCT ID]],MasterData[],5,0)</f>
        <v>93</v>
      </c>
      <c r="K504" s="17">
        <f>VLOOKUP(InputData[[#This Row],[PRODUCT ID]],MasterData[],6,0)</f>
        <v>104.16</v>
      </c>
      <c r="L504" s="17">
        <f>InputData[[#This Row],[QUANTITY]]*InputData[[#This Row],[BUYING PRIZE]]</f>
        <v>744</v>
      </c>
      <c r="M504" s="17">
        <f>InputData[[#This Row],[QUANTITY]]*InputData[[#This Row],[SELLING PRICE]]*(1-InputData[[#This Row],[DISCOUNT %]])</f>
        <v>833.28</v>
      </c>
      <c r="N504" s="10">
        <f>DAY(InputData[[#This Row],[DATE]])</f>
        <v>28</v>
      </c>
      <c r="O504" s="10" t="str">
        <f>TEXT(InputData[[#This Row],[DATE]],"mmm")</f>
        <v>Nov</v>
      </c>
      <c r="P504" s="10">
        <f>YEAR(InputData[[#This Row],[DATE]])</f>
        <v>2022</v>
      </c>
    </row>
    <row r="505" spans="1:16" x14ac:dyDescent="0.35">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17">
        <f>VLOOKUP(InputData[[#This Row],[PRODUCT ID]],MasterData[],5,0)</f>
        <v>12</v>
      </c>
      <c r="K505" s="17">
        <f>VLOOKUP(InputData[[#This Row],[PRODUCT ID]],MasterData[],6,0)</f>
        <v>15.719999999999999</v>
      </c>
      <c r="L505" s="17">
        <f>InputData[[#This Row],[QUANTITY]]*InputData[[#This Row],[BUYING PRIZE]]</f>
        <v>24</v>
      </c>
      <c r="M505" s="17">
        <f>InputData[[#This Row],[QUANTITY]]*InputData[[#This Row],[SELLING PRICE]]*(1-InputData[[#This Row],[DISCOUNT %]])</f>
        <v>31.439999999999998</v>
      </c>
      <c r="N505" s="10">
        <f>DAY(InputData[[#This Row],[DATE]])</f>
        <v>30</v>
      </c>
      <c r="O505" s="10" t="str">
        <f>TEXT(InputData[[#This Row],[DATE]],"mmm")</f>
        <v>Nov</v>
      </c>
      <c r="P505" s="10">
        <f>YEAR(InputData[[#This Row],[DATE]])</f>
        <v>2022</v>
      </c>
    </row>
    <row r="506" spans="1:16" x14ac:dyDescent="0.35">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17">
        <f>VLOOKUP(InputData[[#This Row],[PRODUCT ID]],MasterData[],5,0)</f>
        <v>37</v>
      </c>
      <c r="K506" s="17">
        <f>VLOOKUP(InputData[[#This Row],[PRODUCT ID]],MasterData[],6,0)</f>
        <v>41.81</v>
      </c>
      <c r="L506" s="17">
        <f>InputData[[#This Row],[QUANTITY]]*InputData[[#This Row],[BUYING PRIZE]]</f>
        <v>185</v>
      </c>
      <c r="M506" s="17">
        <f>InputData[[#This Row],[QUANTITY]]*InputData[[#This Row],[SELLING PRICE]]*(1-InputData[[#This Row],[DISCOUNT %]])</f>
        <v>209.05</v>
      </c>
      <c r="N506" s="10">
        <f>DAY(InputData[[#This Row],[DATE]])</f>
        <v>3</v>
      </c>
      <c r="O506" s="10" t="str">
        <f>TEXT(InputData[[#This Row],[DATE]],"mmm")</f>
        <v>Dec</v>
      </c>
      <c r="P506" s="10">
        <f>YEAR(InputData[[#This Row],[DATE]])</f>
        <v>2022</v>
      </c>
    </row>
    <row r="507" spans="1:16" x14ac:dyDescent="0.35">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17">
        <f>VLOOKUP(InputData[[#This Row],[PRODUCT ID]],MasterData[],5,0)</f>
        <v>18</v>
      </c>
      <c r="K507" s="17">
        <f>VLOOKUP(InputData[[#This Row],[PRODUCT ID]],MasterData[],6,0)</f>
        <v>24.66</v>
      </c>
      <c r="L507" s="17">
        <f>InputData[[#This Row],[QUANTITY]]*InputData[[#This Row],[BUYING PRIZE]]</f>
        <v>180</v>
      </c>
      <c r="M507" s="17">
        <f>InputData[[#This Row],[QUANTITY]]*InputData[[#This Row],[SELLING PRICE]]*(1-InputData[[#This Row],[DISCOUNT %]])</f>
        <v>246.6</v>
      </c>
      <c r="N507" s="10">
        <f>DAY(InputData[[#This Row],[DATE]])</f>
        <v>4</v>
      </c>
      <c r="O507" s="10" t="str">
        <f>TEXT(InputData[[#This Row],[DATE]],"mmm")</f>
        <v>Dec</v>
      </c>
      <c r="P507" s="10">
        <f>YEAR(InputData[[#This Row],[DATE]])</f>
        <v>2022</v>
      </c>
    </row>
    <row r="508" spans="1:16" x14ac:dyDescent="0.35">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17">
        <f>VLOOKUP(InputData[[#This Row],[PRODUCT ID]],MasterData[],5,0)</f>
        <v>76</v>
      </c>
      <c r="K508" s="17">
        <f>VLOOKUP(InputData[[#This Row],[PRODUCT ID]],MasterData[],6,0)</f>
        <v>82.08</v>
      </c>
      <c r="L508" s="17">
        <f>InputData[[#This Row],[QUANTITY]]*InputData[[#This Row],[BUYING PRIZE]]</f>
        <v>1140</v>
      </c>
      <c r="M508" s="17">
        <f>InputData[[#This Row],[QUANTITY]]*InputData[[#This Row],[SELLING PRICE]]*(1-InputData[[#This Row],[DISCOUNT %]])</f>
        <v>1231.2</v>
      </c>
      <c r="N508" s="10">
        <f>DAY(InputData[[#This Row],[DATE]])</f>
        <v>4</v>
      </c>
      <c r="O508" s="10" t="str">
        <f>TEXT(InputData[[#This Row],[DATE]],"mmm")</f>
        <v>Dec</v>
      </c>
      <c r="P508" s="10">
        <f>YEAR(InputData[[#This Row],[DATE]])</f>
        <v>2022</v>
      </c>
    </row>
    <row r="509" spans="1:16" x14ac:dyDescent="0.35">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17">
        <f>VLOOKUP(InputData[[#This Row],[PRODUCT ID]],MasterData[],5,0)</f>
        <v>72</v>
      </c>
      <c r="K509" s="17">
        <f>VLOOKUP(InputData[[#This Row],[PRODUCT ID]],MasterData[],6,0)</f>
        <v>79.92</v>
      </c>
      <c r="L509" s="17">
        <f>InputData[[#This Row],[QUANTITY]]*InputData[[#This Row],[BUYING PRIZE]]</f>
        <v>864</v>
      </c>
      <c r="M509" s="17">
        <f>InputData[[#This Row],[QUANTITY]]*InputData[[#This Row],[SELLING PRICE]]*(1-InputData[[#This Row],[DISCOUNT %]])</f>
        <v>959.04</v>
      </c>
      <c r="N509" s="10">
        <f>DAY(InputData[[#This Row],[DATE]])</f>
        <v>7</v>
      </c>
      <c r="O509" s="10" t="str">
        <f>TEXT(InputData[[#This Row],[DATE]],"mmm")</f>
        <v>Dec</v>
      </c>
      <c r="P509" s="10">
        <f>YEAR(InputData[[#This Row],[DATE]])</f>
        <v>2022</v>
      </c>
    </row>
    <row r="510" spans="1:16" x14ac:dyDescent="0.35">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17">
        <f>VLOOKUP(InputData[[#This Row],[PRODUCT ID]],MasterData[],5,0)</f>
        <v>13</v>
      </c>
      <c r="K510" s="17">
        <f>VLOOKUP(InputData[[#This Row],[PRODUCT ID]],MasterData[],6,0)</f>
        <v>16.64</v>
      </c>
      <c r="L510" s="17">
        <f>InputData[[#This Row],[QUANTITY]]*InputData[[#This Row],[BUYING PRIZE]]</f>
        <v>169</v>
      </c>
      <c r="M510" s="17">
        <f>InputData[[#This Row],[QUANTITY]]*InputData[[#This Row],[SELLING PRICE]]*(1-InputData[[#This Row],[DISCOUNT %]])</f>
        <v>216.32</v>
      </c>
      <c r="N510" s="10">
        <f>DAY(InputData[[#This Row],[DATE]])</f>
        <v>7</v>
      </c>
      <c r="O510" s="10" t="str">
        <f>TEXT(InputData[[#This Row],[DATE]],"mmm")</f>
        <v>Dec</v>
      </c>
      <c r="P510" s="10">
        <f>YEAR(InputData[[#This Row],[DATE]])</f>
        <v>2022</v>
      </c>
    </row>
    <row r="511" spans="1:16" x14ac:dyDescent="0.35">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17">
        <f>VLOOKUP(InputData[[#This Row],[PRODUCT ID]],MasterData[],5,0)</f>
        <v>72</v>
      </c>
      <c r="K511" s="17">
        <f>VLOOKUP(InputData[[#This Row],[PRODUCT ID]],MasterData[],6,0)</f>
        <v>79.92</v>
      </c>
      <c r="L511" s="17">
        <f>InputData[[#This Row],[QUANTITY]]*InputData[[#This Row],[BUYING PRIZE]]</f>
        <v>360</v>
      </c>
      <c r="M511" s="17">
        <f>InputData[[#This Row],[QUANTITY]]*InputData[[#This Row],[SELLING PRICE]]*(1-InputData[[#This Row],[DISCOUNT %]])</f>
        <v>399.6</v>
      </c>
      <c r="N511" s="10">
        <f>DAY(InputData[[#This Row],[DATE]])</f>
        <v>7</v>
      </c>
      <c r="O511" s="10" t="str">
        <f>TEXT(InputData[[#This Row],[DATE]],"mmm")</f>
        <v>Dec</v>
      </c>
      <c r="P511" s="10">
        <f>YEAR(InputData[[#This Row],[DATE]])</f>
        <v>2022</v>
      </c>
    </row>
    <row r="512" spans="1:16" x14ac:dyDescent="0.35">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17">
        <f>VLOOKUP(InputData[[#This Row],[PRODUCT ID]],MasterData[],5,0)</f>
        <v>48</v>
      </c>
      <c r="K512" s="17">
        <f>VLOOKUP(InputData[[#This Row],[PRODUCT ID]],MasterData[],6,0)</f>
        <v>57.120000000000005</v>
      </c>
      <c r="L512" s="17">
        <f>InputData[[#This Row],[QUANTITY]]*InputData[[#This Row],[BUYING PRIZE]]</f>
        <v>240</v>
      </c>
      <c r="M512" s="17">
        <f>InputData[[#This Row],[QUANTITY]]*InputData[[#This Row],[SELLING PRICE]]*(1-InputData[[#This Row],[DISCOUNT %]])</f>
        <v>285.60000000000002</v>
      </c>
      <c r="N512" s="10">
        <f>DAY(InputData[[#This Row],[DATE]])</f>
        <v>11</v>
      </c>
      <c r="O512" s="10" t="str">
        <f>TEXT(InputData[[#This Row],[DATE]],"mmm")</f>
        <v>Dec</v>
      </c>
      <c r="P512" s="10">
        <f>YEAR(InputData[[#This Row],[DATE]])</f>
        <v>2022</v>
      </c>
    </row>
    <row r="513" spans="1:16" x14ac:dyDescent="0.35">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17">
        <f>VLOOKUP(InputData[[#This Row],[PRODUCT ID]],MasterData[],5,0)</f>
        <v>112</v>
      </c>
      <c r="K513" s="17">
        <f>VLOOKUP(InputData[[#This Row],[PRODUCT ID]],MasterData[],6,0)</f>
        <v>122.08</v>
      </c>
      <c r="L513" s="17">
        <f>InputData[[#This Row],[QUANTITY]]*InputData[[#This Row],[BUYING PRIZE]]</f>
        <v>1008</v>
      </c>
      <c r="M513" s="17">
        <f>InputData[[#This Row],[QUANTITY]]*InputData[[#This Row],[SELLING PRICE]]*(1-InputData[[#This Row],[DISCOUNT %]])</f>
        <v>1098.72</v>
      </c>
      <c r="N513" s="10">
        <f>DAY(InputData[[#This Row],[DATE]])</f>
        <v>11</v>
      </c>
      <c r="O513" s="10" t="str">
        <f>TEXT(InputData[[#This Row],[DATE]],"mmm")</f>
        <v>Dec</v>
      </c>
      <c r="P513" s="10">
        <f>YEAR(InputData[[#This Row],[DATE]])</f>
        <v>2022</v>
      </c>
    </row>
    <row r="514" spans="1:16" x14ac:dyDescent="0.35">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17">
        <f>VLOOKUP(InputData[[#This Row],[PRODUCT ID]],MasterData[],5,0)</f>
        <v>112</v>
      </c>
      <c r="K514" s="17">
        <f>VLOOKUP(InputData[[#This Row],[PRODUCT ID]],MasterData[],6,0)</f>
        <v>146.72</v>
      </c>
      <c r="L514" s="17">
        <f>InputData[[#This Row],[QUANTITY]]*InputData[[#This Row],[BUYING PRIZE]]</f>
        <v>1120</v>
      </c>
      <c r="M514" s="17">
        <f>InputData[[#This Row],[QUANTITY]]*InputData[[#This Row],[SELLING PRICE]]*(1-InputData[[#This Row],[DISCOUNT %]])</f>
        <v>1467.2</v>
      </c>
      <c r="N514" s="10">
        <f>DAY(InputData[[#This Row],[DATE]])</f>
        <v>11</v>
      </c>
      <c r="O514" s="10" t="str">
        <f>TEXT(InputData[[#This Row],[DATE]],"mmm")</f>
        <v>Dec</v>
      </c>
      <c r="P514" s="10">
        <f>YEAR(InputData[[#This Row],[DATE]])</f>
        <v>2022</v>
      </c>
    </row>
    <row r="515" spans="1:16" x14ac:dyDescent="0.35">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17">
        <f>VLOOKUP(InputData[[#This Row],[PRODUCT ID]],MasterData[],5,0)</f>
        <v>148</v>
      </c>
      <c r="K515" s="17">
        <f>VLOOKUP(InputData[[#This Row],[PRODUCT ID]],MasterData[],6,0)</f>
        <v>201.28</v>
      </c>
      <c r="L515" s="17">
        <f>InputData[[#This Row],[QUANTITY]]*InputData[[#This Row],[BUYING PRIZE]]</f>
        <v>1332</v>
      </c>
      <c r="M515" s="17">
        <f>InputData[[#This Row],[QUANTITY]]*InputData[[#This Row],[SELLING PRICE]]*(1-InputData[[#This Row],[DISCOUNT %]])</f>
        <v>1811.52</v>
      </c>
      <c r="N515" s="10">
        <f>DAY(InputData[[#This Row],[DATE]])</f>
        <v>12</v>
      </c>
      <c r="O515" s="10" t="str">
        <f>TEXT(InputData[[#This Row],[DATE]],"mmm")</f>
        <v>Dec</v>
      </c>
      <c r="P515" s="10">
        <f>YEAR(InputData[[#This Row],[DATE]])</f>
        <v>2022</v>
      </c>
    </row>
    <row r="516" spans="1:16" x14ac:dyDescent="0.35">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17">
        <f>VLOOKUP(InputData[[#This Row],[PRODUCT ID]],MasterData[],5,0)</f>
        <v>138</v>
      </c>
      <c r="K516" s="17">
        <f>VLOOKUP(InputData[[#This Row],[PRODUCT ID]],MasterData[],6,0)</f>
        <v>173.88</v>
      </c>
      <c r="L516" s="17">
        <f>InputData[[#This Row],[QUANTITY]]*InputData[[#This Row],[BUYING PRIZE]]</f>
        <v>1380</v>
      </c>
      <c r="M516" s="17">
        <f>InputData[[#This Row],[QUANTITY]]*InputData[[#This Row],[SELLING PRICE]]*(1-InputData[[#This Row],[DISCOUNT %]])</f>
        <v>1738.8</v>
      </c>
      <c r="N516" s="10">
        <f>DAY(InputData[[#This Row],[DATE]])</f>
        <v>12</v>
      </c>
      <c r="O516" s="10" t="str">
        <f>TEXT(InputData[[#This Row],[DATE]],"mmm")</f>
        <v>Dec</v>
      </c>
      <c r="P516" s="10">
        <f>YEAR(InputData[[#This Row],[DATE]])</f>
        <v>2022</v>
      </c>
    </row>
    <row r="517" spans="1:16" x14ac:dyDescent="0.35">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17">
        <f>VLOOKUP(InputData[[#This Row],[PRODUCT ID]],MasterData[],5,0)</f>
        <v>133</v>
      </c>
      <c r="K517" s="17">
        <f>VLOOKUP(InputData[[#This Row],[PRODUCT ID]],MasterData[],6,0)</f>
        <v>155.61000000000001</v>
      </c>
      <c r="L517" s="17">
        <f>InputData[[#This Row],[QUANTITY]]*InputData[[#This Row],[BUYING PRIZE]]</f>
        <v>532</v>
      </c>
      <c r="M517" s="17">
        <f>InputData[[#This Row],[QUANTITY]]*InputData[[#This Row],[SELLING PRICE]]*(1-InputData[[#This Row],[DISCOUNT %]])</f>
        <v>622.44000000000005</v>
      </c>
      <c r="N517" s="10">
        <f>DAY(InputData[[#This Row],[DATE]])</f>
        <v>14</v>
      </c>
      <c r="O517" s="10" t="str">
        <f>TEXT(InputData[[#This Row],[DATE]],"mmm")</f>
        <v>Dec</v>
      </c>
      <c r="P517" s="10">
        <f>YEAR(InputData[[#This Row],[DATE]])</f>
        <v>2022</v>
      </c>
    </row>
    <row r="518" spans="1:16" x14ac:dyDescent="0.35">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17">
        <f>VLOOKUP(InputData[[#This Row],[PRODUCT ID]],MasterData[],5,0)</f>
        <v>6</v>
      </c>
      <c r="K518" s="17">
        <f>VLOOKUP(InputData[[#This Row],[PRODUCT ID]],MasterData[],6,0)</f>
        <v>7.8599999999999994</v>
      </c>
      <c r="L518" s="17">
        <f>InputData[[#This Row],[QUANTITY]]*InputData[[#This Row],[BUYING PRIZE]]</f>
        <v>78</v>
      </c>
      <c r="M518" s="17">
        <f>InputData[[#This Row],[QUANTITY]]*InputData[[#This Row],[SELLING PRICE]]*(1-InputData[[#This Row],[DISCOUNT %]])</f>
        <v>102.17999999999999</v>
      </c>
      <c r="N518" s="10">
        <f>DAY(InputData[[#This Row],[DATE]])</f>
        <v>15</v>
      </c>
      <c r="O518" s="10" t="str">
        <f>TEXT(InputData[[#This Row],[DATE]],"mmm")</f>
        <v>Dec</v>
      </c>
      <c r="P518" s="10">
        <f>YEAR(InputData[[#This Row],[DATE]])</f>
        <v>2022</v>
      </c>
    </row>
    <row r="519" spans="1:16" x14ac:dyDescent="0.35">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17">
        <f>VLOOKUP(InputData[[#This Row],[PRODUCT ID]],MasterData[],5,0)</f>
        <v>76</v>
      </c>
      <c r="K519" s="17">
        <f>VLOOKUP(InputData[[#This Row],[PRODUCT ID]],MasterData[],6,0)</f>
        <v>82.08</v>
      </c>
      <c r="L519" s="17">
        <f>InputData[[#This Row],[QUANTITY]]*InputData[[#This Row],[BUYING PRIZE]]</f>
        <v>532</v>
      </c>
      <c r="M519" s="17">
        <f>InputData[[#This Row],[QUANTITY]]*InputData[[#This Row],[SELLING PRICE]]*(1-InputData[[#This Row],[DISCOUNT %]])</f>
        <v>574.55999999999995</v>
      </c>
      <c r="N519" s="10">
        <f>DAY(InputData[[#This Row],[DATE]])</f>
        <v>19</v>
      </c>
      <c r="O519" s="10" t="str">
        <f>TEXT(InputData[[#This Row],[DATE]],"mmm")</f>
        <v>Dec</v>
      </c>
      <c r="P519" s="10">
        <f>YEAR(InputData[[#This Row],[DATE]])</f>
        <v>2022</v>
      </c>
    </row>
    <row r="520" spans="1:16" x14ac:dyDescent="0.35">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17">
        <f>VLOOKUP(InputData[[#This Row],[PRODUCT ID]],MasterData[],5,0)</f>
        <v>44</v>
      </c>
      <c r="K520" s="17">
        <f>VLOOKUP(InputData[[#This Row],[PRODUCT ID]],MasterData[],6,0)</f>
        <v>48.4</v>
      </c>
      <c r="L520" s="17">
        <f>InputData[[#This Row],[QUANTITY]]*InputData[[#This Row],[BUYING PRIZE]]</f>
        <v>616</v>
      </c>
      <c r="M520" s="17">
        <f>InputData[[#This Row],[QUANTITY]]*InputData[[#This Row],[SELLING PRICE]]*(1-InputData[[#This Row],[DISCOUNT %]])</f>
        <v>677.6</v>
      </c>
      <c r="N520" s="10">
        <f>DAY(InputData[[#This Row],[DATE]])</f>
        <v>19</v>
      </c>
      <c r="O520" s="10" t="str">
        <f>TEXT(InputData[[#This Row],[DATE]],"mmm")</f>
        <v>Dec</v>
      </c>
      <c r="P520" s="10">
        <f>YEAR(InputData[[#This Row],[DATE]])</f>
        <v>2022</v>
      </c>
    </row>
    <row r="521" spans="1:16" x14ac:dyDescent="0.35">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17">
        <f>VLOOKUP(InputData[[#This Row],[PRODUCT ID]],MasterData[],5,0)</f>
        <v>6</v>
      </c>
      <c r="K521" s="17">
        <f>VLOOKUP(InputData[[#This Row],[PRODUCT ID]],MasterData[],6,0)</f>
        <v>7.8599999999999994</v>
      </c>
      <c r="L521" s="17">
        <f>InputData[[#This Row],[QUANTITY]]*InputData[[#This Row],[BUYING PRIZE]]</f>
        <v>66</v>
      </c>
      <c r="M521" s="17">
        <f>InputData[[#This Row],[QUANTITY]]*InputData[[#This Row],[SELLING PRICE]]*(1-InputData[[#This Row],[DISCOUNT %]])</f>
        <v>86.46</v>
      </c>
      <c r="N521" s="10">
        <f>DAY(InputData[[#This Row],[DATE]])</f>
        <v>19</v>
      </c>
      <c r="O521" s="10" t="str">
        <f>TEXT(InputData[[#This Row],[DATE]],"mmm")</f>
        <v>Dec</v>
      </c>
      <c r="P521" s="10">
        <f>YEAR(InputData[[#This Row],[DATE]])</f>
        <v>2022</v>
      </c>
    </row>
    <row r="522" spans="1:16" x14ac:dyDescent="0.35">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17">
        <f>VLOOKUP(InputData[[#This Row],[PRODUCT ID]],MasterData[],5,0)</f>
        <v>75</v>
      </c>
      <c r="K522" s="17">
        <f>VLOOKUP(InputData[[#This Row],[PRODUCT ID]],MasterData[],6,0)</f>
        <v>85.5</v>
      </c>
      <c r="L522" s="17">
        <f>InputData[[#This Row],[QUANTITY]]*InputData[[#This Row],[BUYING PRIZE]]</f>
        <v>750</v>
      </c>
      <c r="M522" s="17">
        <f>InputData[[#This Row],[QUANTITY]]*InputData[[#This Row],[SELLING PRICE]]*(1-InputData[[#This Row],[DISCOUNT %]])</f>
        <v>855</v>
      </c>
      <c r="N522" s="10">
        <f>DAY(InputData[[#This Row],[DATE]])</f>
        <v>21</v>
      </c>
      <c r="O522" s="10" t="str">
        <f>TEXT(InputData[[#This Row],[DATE]],"mmm")</f>
        <v>Dec</v>
      </c>
      <c r="P522" s="10">
        <f>YEAR(InputData[[#This Row],[DATE]])</f>
        <v>2022</v>
      </c>
    </row>
    <row r="523" spans="1:16" x14ac:dyDescent="0.35">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17">
        <f>VLOOKUP(InputData[[#This Row],[PRODUCT ID]],MasterData[],5,0)</f>
        <v>83</v>
      </c>
      <c r="K523" s="17">
        <f>VLOOKUP(InputData[[#This Row],[PRODUCT ID]],MasterData[],6,0)</f>
        <v>94.62</v>
      </c>
      <c r="L523" s="17">
        <f>InputData[[#This Row],[QUANTITY]]*InputData[[#This Row],[BUYING PRIZE]]</f>
        <v>1245</v>
      </c>
      <c r="M523" s="17">
        <f>InputData[[#This Row],[QUANTITY]]*InputData[[#This Row],[SELLING PRICE]]*(1-InputData[[#This Row],[DISCOUNT %]])</f>
        <v>1419.3000000000002</v>
      </c>
      <c r="N523" s="10">
        <f>DAY(InputData[[#This Row],[DATE]])</f>
        <v>29</v>
      </c>
      <c r="O523" s="10" t="str">
        <f>TEXT(InputData[[#This Row],[DATE]],"mmm")</f>
        <v>Dec</v>
      </c>
      <c r="P523" s="10">
        <f>YEAR(InputData[[#This Row],[DATE]])</f>
        <v>2022</v>
      </c>
    </row>
    <row r="524" spans="1:16" x14ac:dyDescent="0.35">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17">
        <f>VLOOKUP(InputData[[#This Row],[PRODUCT ID]],MasterData[],5,0)</f>
        <v>120</v>
      </c>
      <c r="K524" s="17">
        <f>VLOOKUP(InputData[[#This Row],[PRODUCT ID]],MasterData[],6,0)</f>
        <v>162</v>
      </c>
      <c r="L524" s="17">
        <f>InputData[[#This Row],[QUANTITY]]*InputData[[#This Row],[BUYING PRIZE]]</f>
        <v>120</v>
      </c>
      <c r="M524" s="17">
        <f>InputData[[#This Row],[QUANTITY]]*InputData[[#This Row],[SELLING PRICE]]*(1-InputData[[#This Row],[DISCOUNT %]])</f>
        <v>162</v>
      </c>
      <c r="N524" s="10">
        <f>DAY(InputData[[#This Row],[DATE]])</f>
        <v>29</v>
      </c>
      <c r="O524" s="10" t="str">
        <f>TEXT(InputData[[#This Row],[DATE]],"mmm")</f>
        <v>Dec</v>
      </c>
      <c r="P524" s="10">
        <f>YEAR(InputData[[#This Row],[DATE]])</f>
        <v>2022</v>
      </c>
    </row>
    <row r="525" spans="1:16" x14ac:dyDescent="0.35">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17">
        <f>VLOOKUP(InputData[[#This Row],[PRODUCT ID]],MasterData[],5,0)</f>
        <v>138</v>
      </c>
      <c r="K525" s="17">
        <f>VLOOKUP(InputData[[#This Row],[PRODUCT ID]],MasterData[],6,0)</f>
        <v>173.88</v>
      </c>
      <c r="L525" s="17">
        <f>InputData[[#This Row],[QUANTITY]]*InputData[[#This Row],[BUYING PRIZE]]</f>
        <v>1932</v>
      </c>
      <c r="M525" s="17">
        <f>InputData[[#This Row],[QUANTITY]]*InputData[[#This Row],[SELLING PRICE]]*(1-InputData[[#This Row],[DISCOUNT %]])</f>
        <v>2434.3199999999997</v>
      </c>
      <c r="N525" s="10">
        <f>DAY(InputData[[#This Row],[DATE]])</f>
        <v>30</v>
      </c>
      <c r="O525" s="10" t="str">
        <f>TEXT(InputData[[#This Row],[DATE]],"mmm")</f>
        <v>Dec</v>
      </c>
      <c r="P525" s="10">
        <f>YEAR(InputData[[#This Row],[DATE]])</f>
        <v>2022</v>
      </c>
    </row>
    <row r="526" spans="1:16" x14ac:dyDescent="0.35">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17">
        <f>VLOOKUP(InputData[[#This Row],[PRODUCT ID]],MasterData[],5,0)</f>
        <v>95</v>
      </c>
      <c r="K526" s="17">
        <f>VLOOKUP(InputData[[#This Row],[PRODUCT ID]],MasterData[],6,0)</f>
        <v>119.7</v>
      </c>
      <c r="L526" s="17">
        <f>InputData[[#This Row],[QUANTITY]]*InputData[[#This Row],[BUYING PRIZE]]</f>
        <v>1140</v>
      </c>
      <c r="M526" s="17">
        <f>InputData[[#This Row],[QUANTITY]]*InputData[[#This Row],[SELLING PRICE]]*(1-InputData[[#This Row],[DISCOUNT %]])</f>
        <v>1436.4</v>
      </c>
      <c r="N526" s="10">
        <f>DAY(InputData[[#This Row],[DATE]])</f>
        <v>31</v>
      </c>
      <c r="O526" s="10" t="str">
        <f>TEXT(InputData[[#This Row],[DATE]],"mmm")</f>
        <v>Dec</v>
      </c>
      <c r="P526" s="10">
        <f>YEAR(InputData[[#This Row],[DATE]])</f>
        <v>2022</v>
      </c>
    </row>
    <row r="527" spans="1:16" x14ac:dyDescent="0.35">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17">
        <f>VLOOKUP(InputData[[#This Row],[PRODUCT ID]],MasterData[],5,0)</f>
        <v>44</v>
      </c>
      <c r="K527" s="17">
        <f>VLOOKUP(InputData[[#This Row],[PRODUCT ID]],MasterData[],6,0)</f>
        <v>48.4</v>
      </c>
      <c r="L527" s="17">
        <f>InputData[[#This Row],[QUANTITY]]*InputData[[#This Row],[BUYING PRIZE]]</f>
        <v>264</v>
      </c>
      <c r="M527" s="17">
        <f>InputData[[#This Row],[QUANTITY]]*InputData[[#This Row],[SELLING PRICE]]*(1-InputData[[#This Row],[DISCOUNT %]])</f>
        <v>290.39999999999998</v>
      </c>
      <c r="N527" s="10">
        <f>DAY(InputData[[#This Row],[DATE]])</f>
        <v>31</v>
      </c>
      <c r="O527" s="10" t="str">
        <f>TEXT(InputData[[#This Row],[DATE]],"mmm")</f>
        <v>Dec</v>
      </c>
      <c r="P527" s="10">
        <f>YEAR(InputData[[#This Row],[DATE]])</f>
        <v>2022</v>
      </c>
    </row>
    <row r="528" spans="1:16" x14ac:dyDescent="0.35">
      <c r="A528" s="3">
        <v>44926</v>
      </c>
      <c r="B528" s="7" t="s">
        <v>29</v>
      </c>
      <c r="C528" s="8">
        <v>3</v>
      </c>
      <c r="D528" s="5" t="s">
        <v>105</v>
      </c>
      <c r="E528" s="8" t="s">
        <v>107</v>
      </c>
      <c r="F528" s="6">
        <v>0</v>
      </c>
      <c r="G528" t="str">
        <f>VLOOKUP(InputData[[#This Row],[PRODUCT ID]],MasterData[],2,0)</f>
        <v>Product11</v>
      </c>
      <c r="H528" t="str">
        <f>VLOOKUP(InputData[[#This Row],[PRODUCT ID]],MasterData[],3,0)</f>
        <v>Category02</v>
      </c>
      <c r="I528" t="str">
        <f>VLOOKUP(InputData[[#This Row],[PRODUCT ID]],MasterData[],4,0)</f>
        <v>Lt</v>
      </c>
      <c r="J528" s="17">
        <f>VLOOKUP(InputData[[#This Row],[PRODUCT ID]],MasterData[],5,0)</f>
        <v>44</v>
      </c>
      <c r="K528" s="17">
        <f>VLOOKUP(InputData[[#This Row],[PRODUCT ID]],MasterData[],6,0)</f>
        <v>48.4</v>
      </c>
      <c r="L528" s="17">
        <f>InputData[[#This Row],[QUANTITY]]*InputData[[#This Row],[BUYING PRIZE]]</f>
        <v>132</v>
      </c>
      <c r="M528" s="17">
        <f>InputData[[#This Row],[QUANTITY]]*InputData[[#This Row],[SELLING PRICE]]*(1-InputData[[#This Row],[DISCOUNT %]])</f>
        <v>145.19999999999999</v>
      </c>
      <c r="N528" s="10">
        <f>DAY(InputData[[#This Row],[DATE]])</f>
        <v>31</v>
      </c>
      <c r="O528" s="10" t="str">
        <f>TEXT(InputData[[#This Row],[DATE]],"mmm")</f>
        <v>Dec</v>
      </c>
      <c r="P528" s="10">
        <f>YEAR(InputData[[#This Row],[DATE]])</f>
        <v>2022</v>
      </c>
    </row>
  </sheetData>
  <dataValidations disablePrompts="1"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8"/>
  <sheetViews>
    <sheetView workbookViewId="0">
      <selection activeCell="C32" sqref="C32"/>
    </sheetView>
  </sheetViews>
  <sheetFormatPr defaultRowHeight="14.5" x14ac:dyDescent="0.35"/>
  <cols>
    <col min="1" max="1" width="15.90625" bestFit="1" customWidth="1"/>
    <col min="2" max="2" width="13.6328125" bestFit="1" customWidth="1"/>
    <col min="3" max="3" width="14.453125" bestFit="1" customWidth="1"/>
    <col min="4" max="4" width="9.90625" bestFit="1" customWidth="1"/>
    <col min="5" max="5" width="18.36328125" style="14" bestFit="1" customWidth="1"/>
    <col min="6" max="6" width="18.36328125" style="12" bestFit="1" customWidth="1"/>
  </cols>
  <sheetData>
    <row r="1" spans="1:6" ht="15" thickBot="1" x14ac:dyDescent="0.4">
      <c r="A1" s="1" t="s">
        <v>0</v>
      </c>
      <c r="B1" s="1" t="s">
        <v>1</v>
      </c>
      <c r="C1" s="1" t="s">
        <v>2</v>
      </c>
      <c r="D1" s="1" t="s">
        <v>3</v>
      </c>
      <c r="E1" s="11" t="s">
        <v>4</v>
      </c>
      <c r="F1" s="11" t="s">
        <v>5</v>
      </c>
    </row>
    <row r="2" spans="1:6" x14ac:dyDescent="0.35">
      <c r="A2" s="9" t="s">
        <v>6</v>
      </c>
      <c r="B2" s="9" t="s">
        <v>7</v>
      </c>
      <c r="C2" s="9" t="s">
        <v>8</v>
      </c>
      <c r="D2" s="9" t="s">
        <v>9</v>
      </c>
      <c r="E2" s="15">
        <v>98</v>
      </c>
      <c r="F2" s="15">
        <v>103.88</v>
      </c>
    </row>
    <row r="3" spans="1:6" x14ac:dyDescent="0.35">
      <c r="A3" s="9" t="s">
        <v>10</v>
      </c>
      <c r="B3" s="9" t="s">
        <v>11</v>
      </c>
      <c r="C3" s="9" t="s">
        <v>8</v>
      </c>
      <c r="D3" s="9" t="s">
        <v>9</v>
      </c>
      <c r="E3" s="15">
        <v>105</v>
      </c>
      <c r="F3" s="15">
        <v>142.80000000000001</v>
      </c>
    </row>
    <row r="4" spans="1:6" x14ac:dyDescent="0.35">
      <c r="A4" s="9" t="s">
        <v>12</v>
      </c>
      <c r="B4" s="9" t="s">
        <v>13</v>
      </c>
      <c r="C4" s="9" t="s">
        <v>8</v>
      </c>
      <c r="D4" s="9" t="s">
        <v>9</v>
      </c>
      <c r="E4" s="15">
        <v>71</v>
      </c>
      <c r="F4" s="15">
        <v>80.94</v>
      </c>
    </row>
    <row r="5" spans="1:6" x14ac:dyDescent="0.35">
      <c r="A5" s="9" t="s">
        <v>14</v>
      </c>
      <c r="B5" s="9" t="s">
        <v>15</v>
      </c>
      <c r="C5" s="9" t="s">
        <v>8</v>
      </c>
      <c r="D5" s="9" t="s">
        <v>109</v>
      </c>
      <c r="E5" s="15">
        <v>44</v>
      </c>
      <c r="F5" s="15">
        <v>48.84</v>
      </c>
    </row>
    <row r="6" spans="1:6" x14ac:dyDescent="0.35">
      <c r="A6" s="9" t="s">
        <v>16</v>
      </c>
      <c r="B6" s="9" t="s">
        <v>17</v>
      </c>
      <c r="C6" s="9" t="s">
        <v>8</v>
      </c>
      <c r="D6" s="9" t="s">
        <v>110</v>
      </c>
      <c r="E6" s="15">
        <v>133</v>
      </c>
      <c r="F6" s="15">
        <v>155.61000000000001</v>
      </c>
    </row>
    <row r="7" spans="1:6" x14ac:dyDescent="0.35">
      <c r="A7" s="9" t="s">
        <v>18</v>
      </c>
      <c r="B7" s="9" t="s">
        <v>19</v>
      </c>
      <c r="C7" s="9" t="s">
        <v>8</v>
      </c>
      <c r="D7" s="9" t="s">
        <v>9</v>
      </c>
      <c r="E7" s="15">
        <v>75</v>
      </c>
      <c r="F7" s="15">
        <v>85.5</v>
      </c>
    </row>
    <row r="8" spans="1:6" x14ac:dyDescent="0.35">
      <c r="A8" s="9" t="s">
        <v>20</v>
      </c>
      <c r="B8" s="9" t="s">
        <v>21</v>
      </c>
      <c r="C8" s="9" t="s">
        <v>8</v>
      </c>
      <c r="D8" s="9" t="s">
        <v>109</v>
      </c>
      <c r="E8" s="15">
        <v>43</v>
      </c>
      <c r="F8" s="15">
        <v>47.730000000000004</v>
      </c>
    </row>
    <row r="9" spans="1:6" x14ac:dyDescent="0.35">
      <c r="A9" s="9" t="s">
        <v>22</v>
      </c>
      <c r="B9" s="9" t="s">
        <v>23</v>
      </c>
      <c r="C9" s="9" t="s">
        <v>8</v>
      </c>
      <c r="D9" s="9" t="s">
        <v>9</v>
      </c>
      <c r="E9" s="15">
        <v>83</v>
      </c>
      <c r="F9" s="15">
        <v>94.62</v>
      </c>
    </row>
    <row r="10" spans="1:6" x14ac:dyDescent="0.35">
      <c r="A10" s="9" t="s">
        <v>24</v>
      </c>
      <c r="B10" s="9" t="s">
        <v>25</v>
      </c>
      <c r="C10" s="9" t="s">
        <v>8</v>
      </c>
      <c r="D10" s="9" t="s">
        <v>111</v>
      </c>
      <c r="E10" s="15">
        <v>6</v>
      </c>
      <c r="F10" s="15">
        <v>7.8599999999999994</v>
      </c>
    </row>
    <row r="11" spans="1:6" x14ac:dyDescent="0.35">
      <c r="A11" s="9" t="s">
        <v>26</v>
      </c>
      <c r="B11" s="9" t="s">
        <v>27</v>
      </c>
      <c r="C11" s="9" t="s">
        <v>28</v>
      </c>
      <c r="D11" s="9" t="s">
        <v>110</v>
      </c>
      <c r="E11" s="15">
        <v>148</v>
      </c>
      <c r="F11" s="15">
        <v>164.28</v>
      </c>
    </row>
    <row r="12" spans="1:6" x14ac:dyDescent="0.35">
      <c r="A12" s="9" t="s">
        <v>29</v>
      </c>
      <c r="B12" s="9" t="s">
        <v>30</v>
      </c>
      <c r="C12" s="9" t="s">
        <v>28</v>
      </c>
      <c r="D12" s="9" t="s">
        <v>109</v>
      </c>
      <c r="E12" s="15">
        <v>44</v>
      </c>
      <c r="F12" s="15">
        <v>48.4</v>
      </c>
    </row>
    <row r="13" spans="1:6" x14ac:dyDescent="0.35">
      <c r="A13" s="9" t="s">
        <v>31</v>
      </c>
      <c r="B13" s="9" t="s">
        <v>32</v>
      </c>
      <c r="C13" s="9" t="s">
        <v>28</v>
      </c>
      <c r="D13" s="9" t="s">
        <v>9</v>
      </c>
      <c r="E13" s="15">
        <v>73</v>
      </c>
      <c r="F13" s="15">
        <v>94.17</v>
      </c>
    </row>
    <row r="14" spans="1:6" x14ac:dyDescent="0.35">
      <c r="A14" s="9" t="s">
        <v>33</v>
      </c>
      <c r="B14" s="9" t="s">
        <v>34</v>
      </c>
      <c r="C14" s="9" t="s">
        <v>28</v>
      </c>
      <c r="D14" s="9" t="s">
        <v>9</v>
      </c>
      <c r="E14" s="15">
        <v>112</v>
      </c>
      <c r="F14" s="15">
        <v>122.08</v>
      </c>
    </row>
    <row r="15" spans="1:6" x14ac:dyDescent="0.35">
      <c r="A15" s="9" t="s">
        <v>35</v>
      </c>
      <c r="B15" s="9" t="s">
        <v>36</v>
      </c>
      <c r="C15" s="9" t="s">
        <v>28</v>
      </c>
      <c r="D15" s="9" t="s">
        <v>9</v>
      </c>
      <c r="E15" s="15">
        <v>112</v>
      </c>
      <c r="F15" s="15">
        <v>146.72</v>
      </c>
    </row>
    <row r="16" spans="1:6" x14ac:dyDescent="0.35">
      <c r="A16" s="9" t="s">
        <v>37</v>
      </c>
      <c r="B16" s="9" t="s">
        <v>38</v>
      </c>
      <c r="C16" s="9" t="s">
        <v>28</v>
      </c>
      <c r="D16" s="9" t="s">
        <v>111</v>
      </c>
      <c r="E16" s="15">
        <v>12</v>
      </c>
      <c r="F16" s="15">
        <v>15.719999999999999</v>
      </c>
    </row>
    <row r="17" spans="1:6" x14ac:dyDescent="0.35">
      <c r="A17" s="9" t="s">
        <v>39</v>
      </c>
      <c r="B17" s="9" t="s">
        <v>40</v>
      </c>
      <c r="C17" s="9" t="s">
        <v>28</v>
      </c>
      <c r="D17" s="9" t="s">
        <v>111</v>
      </c>
      <c r="E17" s="15">
        <v>13</v>
      </c>
      <c r="F17" s="15">
        <v>16.64</v>
      </c>
    </row>
    <row r="18" spans="1:6" x14ac:dyDescent="0.35">
      <c r="A18" s="9" t="s">
        <v>41</v>
      </c>
      <c r="B18" s="9" t="s">
        <v>42</v>
      </c>
      <c r="C18" s="9" t="s">
        <v>28</v>
      </c>
      <c r="D18" s="9" t="s">
        <v>110</v>
      </c>
      <c r="E18" s="15">
        <v>134</v>
      </c>
      <c r="F18" s="15">
        <v>156.78</v>
      </c>
    </row>
    <row r="19" spans="1:6" x14ac:dyDescent="0.35">
      <c r="A19" s="9" t="s">
        <v>43</v>
      </c>
      <c r="B19" s="9" t="s">
        <v>44</v>
      </c>
      <c r="C19" s="9" t="s">
        <v>28</v>
      </c>
      <c r="D19" s="9" t="s">
        <v>111</v>
      </c>
      <c r="E19" s="15">
        <v>37</v>
      </c>
      <c r="F19" s="15">
        <v>49.21</v>
      </c>
    </row>
    <row r="20" spans="1:6" x14ac:dyDescent="0.35">
      <c r="A20" s="9" t="s">
        <v>45</v>
      </c>
      <c r="B20" s="9" t="s">
        <v>46</v>
      </c>
      <c r="C20" s="9" t="s">
        <v>28</v>
      </c>
      <c r="D20" s="9" t="s">
        <v>110</v>
      </c>
      <c r="E20" s="15">
        <v>150</v>
      </c>
      <c r="F20" s="15">
        <v>210</v>
      </c>
    </row>
    <row r="21" spans="1:6" x14ac:dyDescent="0.35">
      <c r="A21" s="9" t="s">
        <v>47</v>
      </c>
      <c r="B21" s="9" t="s">
        <v>48</v>
      </c>
      <c r="C21" s="9" t="s">
        <v>49</v>
      </c>
      <c r="D21" s="9" t="s">
        <v>109</v>
      </c>
      <c r="E21" s="15">
        <v>61</v>
      </c>
      <c r="F21" s="15">
        <v>76.25</v>
      </c>
    </row>
    <row r="22" spans="1:6" x14ac:dyDescent="0.35">
      <c r="A22" s="9" t="s">
        <v>50</v>
      </c>
      <c r="B22" s="9" t="s">
        <v>51</v>
      </c>
      <c r="C22" s="9" t="s">
        <v>49</v>
      </c>
      <c r="D22" s="9" t="s">
        <v>110</v>
      </c>
      <c r="E22" s="15">
        <v>126</v>
      </c>
      <c r="F22" s="15">
        <v>162.54</v>
      </c>
    </row>
    <row r="23" spans="1:6" x14ac:dyDescent="0.35">
      <c r="A23" s="9" t="s">
        <v>52</v>
      </c>
      <c r="B23" s="9" t="s">
        <v>53</v>
      </c>
      <c r="C23" s="9" t="s">
        <v>49</v>
      </c>
      <c r="D23" s="9" t="s">
        <v>110</v>
      </c>
      <c r="E23" s="15">
        <v>121</v>
      </c>
      <c r="F23" s="15">
        <v>141.57</v>
      </c>
    </row>
    <row r="24" spans="1:6" x14ac:dyDescent="0.35">
      <c r="A24" s="9" t="s">
        <v>54</v>
      </c>
      <c r="B24" s="9" t="s">
        <v>55</v>
      </c>
      <c r="C24" s="9" t="s">
        <v>49</v>
      </c>
      <c r="D24" s="9" t="s">
        <v>110</v>
      </c>
      <c r="E24" s="15">
        <v>141</v>
      </c>
      <c r="F24" s="15">
        <v>149.46</v>
      </c>
    </row>
    <row r="25" spans="1:6" x14ac:dyDescent="0.35">
      <c r="A25" s="9" t="s">
        <v>56</v>
      </c>
      <c r="B25" s="9" t="s">
        <v>57</v>
      </c>
      <c r="C25" s="9" t="s">
        <v>49</v>
      </c>
      <c r="D25" s="9" t="s">
        <v>110</v>
      </c>
      <c r="E25" s="15">
        <v>144</v>
      </c>
      <c r="F25" s="15">
        <v>156.96</v>
      </c>
    </row>
    <row r="26" spans="1:6" x14ac:dyDescent="0.35">
      <c r="A26" s="9" t="s">
        <v>58</v>
      </c>
      <c r="B26" s="9" t="s">
        <v>59</v>
      </c>
      <c r="C26" s="9" t="s">
        <v>49</v>
      </c>
      <c r="D26" s="9" t="s">
        <v>111</v>
      </c>
      <c r="E26" s="15">
        <v>7</v>
      </c>
      <c r="F26" s="15">
        <v>8.33</v>
      </c>
    </row>
    <row r="27" spans="1:6" x14ac:dyDescent="0.35">
      <c r="A27" s="9" t="s">
        <v>60</v>
      </c>
      <c r="B27" s="9" t="s">
        <v>61</v>
      </c>
      <c r="C27" s="9" t="s">
        <v>62</v>
      </c>
      <c r="D27" s="9" t="s">
        <v>111</v>
      </c>
      <c r="E27" s="15">
        <v>18</v>
      </c>
      <c r="F27" s="15">
        <v>24.66</v>
      </c>
    </row>
    <row r="28" spans="1:6" x14ac:dyDescent="0.35">
      <c r="A28" s="9" t="s">
        <v>63</v>
      </c>
      <c r="B28" s="9" t="s">
        <v>64</v>
      </c>
      <c r="C28" s="9" t="s">
        <v>62</v>
      </c>
      <c r="D28" s="9" t="s">
        <v>109</v>
      </c>
      <c r="E28" s="15">
        <v>48</v>
      </c>
      <c r="F28" s="15">
        <v>57.120000000000005</v>
      </c>
    </row>
    <row r="29" spans="1:6" x14ac:dyDescent="0.35">
      <c r="A29" s="9" t="s">
        <v>65</v>
      </c>
      <c r="B29" s="9" t="s">
        <v>66</v>
      </c>
      <c r="C29" s="9" t="s">
        <v>62</v>
      </c>
      <c r="D29" s="9" t="s">
        <v>111</v>
      </c>
      <c r="E29" s="15">
        <v>37</v>
      </c>
      <c r="F29" s="15">
        <v>41.81</v>
      </c>
    </row>
    <row r="30" spans="1:6" x14ac:dyDescent="0.35">
      <c r="A30" s="9" t="s">
        <v>67</v>
      </c>
      <c r="B30" s="9" t="s">
        <v>68</v>
      </c>
      <c r="C30" s="9" t="s">
        <v>62</v>
      </c>
      <c r="D30" s="9" t="s">
        <v>109</v>
      </c>
      <c r="E30" s="15">
        <v>47</v>
      </c>
      <c r="F30" s="15">
        <v>53.11</v>
      </c>
    </row>
    <row r="31" spans="1:6" x14ac:dyDescent="0.35">
      <c r="A31" s="9" t="s">
        <v>69</v>
      </c>
      <c r="B31" s="9" t="s">
        <v>70</v>
      </c>
      <c r="C31" s="9" t="s">
        <v>62</v>
      </c>
      <c r="D31" s="9" t="s">
        <v>110</v>
      </c>
      <c r="E31" s="15">
        <v>148</v>
      </c>
      <c r="F31" s="15">
        <v>201.28</v>
      </c>
    </row>
    <row r="32" spans="1:6" x14ac:dyDescent="0.35">
      <c r="A32" s="9" t="s">
        <v>71</v>
      </c>
      <c r="B32" s="9" t="s">
        <v>72</v>
      </c>
      <c r="C32" s="9" t="s">
        <v>62</v>
      </c>
      <c r="D32" s="9" t="s">
        <v>9</v>
      </c>
      <c r="E32" s="15">
        <v>93</v>
      </c>
      <c r="F32" s="15">
        <v>104.16</v>
      </c>
    </row>
    <row r="33" spans="1:6" x14ac:dyDescent="0.35">
      <c r="A33" s="9" t="s">
        <v>73</v>
      </c>
      <c r="B33" s="9" t="s">
        <v>74</v>
      </c>
      <c r="C33" s="9" t="s">
        <v>62</v>
      </c>
      <c r="D33" s="9" t="s">
        <v>9</v>
      </c>
      <c r="E33" s="15">
        <v>89</v>
      </c>
      <c r="F33" s="15">
        <v>117.48</v>
      </c>
    </row>
    <row r="34" spans="1:6" x14ac:dyDescent="0.35">
      <c r="A34" s="9" t="s">
        <v>75</v>
      </c>
      <c r="B34" s="9" t="s">
        <v>76</v>
      </c>
      <c r="C34" s="9" t="s">
        <v>62</v>
      </c>
      <c r="D34" s="9" t="s">
        <v>9</v>
      </c>
      <c r="E34" s="15">
        <v>95</v>
      </c>
      <c r="F34" s="15">
        <v>119.7</v>
      </c>
    </row>
    <row r="35" spans="1:6" x14ac:dyDescent="0.35">
      <c r="A35" s="9" t="s">
        <v>77</v>
      </c>
      <c r="B35" s="9" t="s">
        <v>78</v>
      </c>
      <c r="C35" s="9" t="s">
        <v>62</v>
      </c>
      <c r="D35" s="9" t="s">
        <v>109</v>
      </c>
      <c r="E35" s="15">
        <v>55</v>
      </c>
      <c r="F35" s="15">
        <v>58.3</v>
      </c>
    </row>
    <row r="36" spans="1:6" x14ac:dyDescent="0.35">
      <c r="A36" s="9" t="s">
        <v>79</v>
      </c>
      <c r="B36" s="9" t="s">
        <v>80</v>
      </c>
      <c r="C36" s="9" t="s">
        <v>62</v>
      </c>
      <c r="D36" s="9" t="s">
        <v>111</v>
      </c>
      <c r="E36" s="15">
        <v>5</v>
      </c>
      <c r="F36" s="15">
        <v>6.7</v>
      </c>
    </row>
    <row r="37" spans="1:6" x14ac:dyDescent="0.35">
      <c r="A37" s="9" t="s">
        <v>81</v>
      </c>
      <c r="B37" s="9" t="s">
        <v>82</v>
      </c>
      <c r="C37" s="9" t="s">
        <v>62</v>
      </c>
      <c r="D37" s="9" t="s">
        <v>9</v>
      </c>
      <c r="E37" s="15">
        <v>90</v>
      </c>
      <c r="F37" s="15">
        <v>96.3</v>
      </c>
    </row>
    <row r="38" spans="1:6" x14ac:dyDescent="0.35">
      <c r="A38" s="9" t="s">
        <v>83</v>
      </c>
      <c r="B38" s="9" t="s">
        <v>84</v>
      </c>
      <c r="C38" s="9" t="s">
        <v>85</v>
      </c>
      <c r="D38" s="9" t="s">
        <v>9</v>
      </c>
      <c r="E38" s="15">
        <v>67</v>
      </c>
      <c r="F38" s="15">
        <v>85.76</v>
      </c>
    </row>
    <row r="39" spans="1:6" x14ac:dyDescent="0.35">
      <c r="A39" s="9" t="s">
        <v>86</v>
      </c>
      <c r="B39" s="9" t="s">
        <v>87</v>
      </c>
      <c r="C39" s="9" t="s">
        <v>85</v>
      </c>
      <c r="D39" s="9" t="s">
        <v>9</v>
      </c>
      <c r="E39" s="15">
        <v>72</v>
      </c>
      <c r="F39" s="15">
        <v>79.92</v>
      </c>
    </row>
    <row r="40" spans="1:6" x14ac:dyDescent="0.35">
      <c r="A40" s="9" t="s">
        <v>88</v>
      </c>
      <c r="B40" s="9" t="s">
        <v>89</v>
      </c>
      <c r="C40" s="9" t="s">
        <v>85</v>
      </c>
      <c r="D40" s="9" t="s">
        <v>111</v>
      </c>
      <c r="E40" s="15">
        <v>37</v>
      </c>
      <c r="F40" s="15">
        <v>42.55</v>
      </c>
    </row>
    <row r="41" spans="1:6" x14ac:dyDescent="0.35">
      <c r="A41" s="9" t="s">
        <v>90</v>
      </c>
      <c r="B41" s="9" t="s">
        <v>91</v>
      </c>
      <c r="C41" s="9" t="s">
        <v>85</v>
      </c>
      <c r="D41" s="9" t="s">
        <v>9</v>
      </c>
      <c r="E41" s="15">
        <v>90</v>
      </c>
      <c r="F41" s="15">
        <v>115.2</v>
      </c>
    </row>
    <row r="42" spans="1:6" x14ac:dyDescent="0.35">
      <c r="A42" s="9" t="s">
        <v>92</v>
      </c>
      <c r="B42" s="9" t="s">
        <v>93</v>
      </c>
      <c r="C42" s="9" t="s">
        <v>85</v>
      </c>
      <c r="D42" s="9" t="s">
        <v>110</v>
      </c>
      <c r="E42" s="15">
        <v>138</v>
      </c>
      <c r="F42" s="15">
        <v>173.88</v>
      </c>
    </row>
    <row r="43" spans="1:6" x14ac:dyDescent="0.35">
      <c r="A43" s="9" t="s">
        <v>94</v>
      </c>
      <c r="B43" s="9" t="s">
        <v>95</v>
      </c>
      <c r="C43" s="9" t="s">
        <v>85</v>
      </c>
      <c r="D43" s="9" t="s">
        <v>110</v>
      </c>
      <c r="E43" s="15">
        <v>120</v>
      </c>
      <c r="F43" s="15">
        <v>162</v>
      </c>
    </row>
    <row r="44" spans="1:6" x14ac:dyDescent="0.35">
      <c r="A44" s="9" t="s">
        <v>96</v>
      </c>
      <c r="B44" s="9" t="s">
        <v>97</v>
      </c>
      <c r="C44" s="9" t="s">
        <v>85</v>
      </c>
      <c r="D44" s="9" t="s">
        <v>9</v>
      </c>
      <c r="E44" s="15">
        <v>67</v>
      </c>
      <c r="F44" s="15">
        <v>83.08</v>
      </c>
    </row>
    <row r="45" spans="1:6" x14ac:dyDescent="0.35">
      <c r="A45" s="9" t="s">
        <v>98</v>
      </c>
      <c r="B45" s="9" t="s">
        <v>99</v>
      </c>
      <c r="C45" s="9" t="s">
        <v>85</v>
      </c>
      <c r="D45" s="9" t="s">
        <v>9</v>
      </c>
      <c r="E45" s="15">
        <v>76</v>
      </c>
      <c r="F45" s="15">
        <v>82.08</v>
      </c>
    </row>
    <row r="46" spans="1:6" x14ac:dyDescent="0.35">
      <c r="A46" s="9" t="s">
        <v>112</v>
      </c>
      <c r="B46" s="9" t="s">
        <v>113</v>
      </c>
      <c r="C46" s="9" t="s">
        <v>85</v>
      </c>
      <c r="D46" s="9" t="s">
        <v>9</v>
      </c>
      <c r="E46" s="15">
        <v>50</v>
      </c>
      <c r="F46" s="15">
        <v>62</v>
      </c>
    </row>
    <row r="47" spans="1:6" x14ac:dyDescent="0.35">
      <c r="E47" s="16"/>
      <c r="F47" s="17"/>
    </row>
    <row r="48" spans="1:6" x14ac:dyDescent="0.35">
      <c r="E48" s="16"/>
      <c r="F48" s="17"/>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F2B0B-0F87-49B9-83F0-5B549788C03F}">
  <dimension ref="A3:AJ92"/>
  <sheetViews>
    <sheetView tabSelected="1" topLeftCell="N1" zoomScale="90" zoomScaleNormal="90" workbookViewId="0">
      <selection activeCell="P8" sqref="P8"/>
    </sheetView>
  </sheetViews>
  <sheetFormatPr defaultRowHeight="14.5" x14ac:dyDescent="0.35"/>
  <cols>
    <col min="1" max="1" width="11" bestFit="1" customWidth="1"/>
    <col min="2" max="2" width="23.1796875" bestFit="1" customWidth="1"/>
    <col min="7" max="7" width="11" bestFit="1" customWidth="1"/>
    <col min="8" max="8" width="23.1796875" bestFit="1" customWidth="1"/>
    <col min="9" max="9" width="23.453125" bestFit="1" customWidth="1"/>
    <col min="10" max="10" width="23.453125" customWidth="1"/>
    <col min="11" max="11" width="6.6328125" bestFit="1" customWidth="1"/>
    <col min="12" max="12" width="9" bestFit="1" customWidth="1"/>
    <col min="13" max="13" width="8" bestFit="1" customWidth="1"/>
    <col min="16" max="16" width="12.90625" bestFit="1" customWidth="1"/>
    <col min="17" max="17" width="23.1796875" bestFit="1" customWidth="1"/>
    <col min="18" max="18" width="23.453125" bestFit="1" customWidth="1"/>
    <col min="19" max="19" width="16.1796875" bestFit="1" customWidth="1"/>
    <col min="20" max="20" width="6.81640625" customWidth="1"/>
    <col min="21" max="21" width="11" bestFit="1" customWidth="1"/>
    <col min="22" max="24" width="11" customWidth="1"/>
    <col min="26" max="26" width="11" bestFit="1" customWidth="1"/>
    <col min="27" max="27" width="23.1796875" bestFit="1" customWidth="1"/>
    <col min="29" max="29" width="11" bestFit="1" customWidth="1"/>
    <col min="30" max="30" width="23.1796875" bestFit="1" customWidth="1"/>
    <col min="33" max="33" width="11" bestFit="1" customWidth="1"/>
    <col min="34" max="34" width="23.1796875" bestFit="1" customWidth="1"/>
  </cols>
  <sheetData>
    <row r="3" spans="1:36" x14ac:dyDescent="0.35">
      <c r="A3" s="18" t="s">
        <v>116</v>
      </c>
      <c r="B3" t="s">
        <v>120</v>
      </c>
      <c r="G3" t="s">
        <v>120</v>
      </c>
      <c r="H3" t="s">
        <v>121</v>
      </c>
      <c r="P3" s="18" t="s">
        <v>141</v>
      </c>
      <c r="Q3" t="s">
        <v>120</v>
      </c>
      <c r="R3" t="s">
        <v>121</v>
      </c>
      <c r="S3" t="s">
        <v>142</v>
      </c>
      <c r="Z3" s="18" t="s">
        <v>116</v>
      </c>
      <c r="AA3" t="s">
        <v>120</v>
      </c>
      <c r="AC3" s="18" t="s">
        <v>116</v>
      </c>
      <c r="AD3" t="s">
        <v>120</v>
      </c>
      <c r="AG3" s="18" t="s">
        <v>116</v>
      </c>
      <c r="AH3" t="s">
        <v>120</v>
      </c>
    </row>
    <row r="4" spans="1:36" x14ac:dyDescent="0.35">
      <c r="A4" s="13">
        <v>1</v>
      </c>
      <c r="B4" s="10">
        <v>13167.810000000001</v>
      </c>
      <c r="G4" s="10">
        <v>401411.91999999969</v>
      </c>
      <c r="H4" s="10">
        <v>332504</v>
      </c>
      <c r="P4" s="13" t="s">
        <v>7</v>
      </c>
      <c r="Q4" s="10">
        <v>9764.7199999999993</v>
      </c>
      <c r="R4" s="10">
        <v>9212</v>
      </c>
      <c r="S4" s="10">
        <v>94</v>
      </c>
      <c r="U4" t="str" cm="1">
        <f t="array" aca="1" ref="U4:U92" ca="1">OFFSET($P3,1,0,COUNT($Q:$Q))</f>
        <v>Product01</v>
      </c>
      <c r="V4" t="str" cm="1">
        <f t="array" aca="1" ref="V4:V92" ca="1">OFFSET($P3,1,0,COUNT($Q:$Q))</f>
        <v>Product01</v>
      </c>
      <c r="W4" t="str" cm="1">
        <f t="array" aca="1" ref="W4:W92" ca="1">OFFSET($P3,1,0,COUNT($Q:$Q))</f>
        <v>Product01</v>
      </c>
      <c r="X4" t="str" cm="1">
        <f t="array" aca="1" ref="X4:X92" ca="1">OFFSET($P3,1,0,COUNT($Q:$Q))</f>
        <v>Product01</v>
      </c>
      <c r="Z4" s="13" t="s">
        <v>8</v>
      </c>
      <c r="AA4" s="10">
        <v>69261.950000000012</v>
      </c>
      <c r="AC4" s="13" t="s">
        <v>107</v>
      </c>
      <c r="AD4" s="10">
        <v>199516.90000000008</v>
      </c>
      <c r="AG4" s="13" t="s">
        <v>108</v>
      </c>
      <c r="AH4" s="10">
        <v>208140.15000000005</v>
      </c>
    </row>
    <row r="5" spans="1:36" x14ac:dyDescent="0.35">
      <c r="A5" s="13">
        <v>2</v>
      </c>
      <c r="B5" s="10">
        <v>13210.220000000001</v>
      </c>
      <c r="P5" s="19" t="s">
        <v>9</v>
      </c>
      <c r="Q5" s="10">
        <v>9764.7199999999993</v>
      </c>
      <c r="R5" s="10">
        <v>9212</v>
      </c>
      <c r="S5" s="10">
        <v>94</v>
      </c>
      <c r="U5" t="str">
        <f ca="1"/>
        <v>Kg</v>
      </c>
      <c r="V5" t="str">
        <f ca="1"/>
        <v>Kg</v>
      </c>
      <c r="W5" t="str">
        <f ca="1"/>
        <v>Kg</v>
      </c>
      <c r="X5" t="str">
        <f ca="1"/>
        <v>Kg</v>
      </c>
      <c r="Z5" s="13" t="s">
        <v>28</v>
      </c>
      <c r="AA5" s="10">
        <v>92963.87</v>
      </c>
      <c r="AC5" s="13" t="s">
        <v>106</v>
      </c>
      <c r="AD5" s="10">
        <v>201895.01999999993</v>
      </c>
      <c r="AG5" s="13" t="s">
        <v>106</v>
      </c>
      <c r="AH5" s="10">
        <v>133923.87000000002</v>
      </c>
    </row>
    <row r="6" spans="1:36" x14ac:dyDescent="0.35">
      <c r="A6" s="13">
        <v>3</v>
      </c>
      <c r="B6" s="10">
        <v>20202.099999999995</v>
      </c>
      <c r="P6" s="13" t="s">
        <v>11</v>
      </c>
      <c r="Q6" s="10">
        <v>13423.199999999999</v>
      </c>
      <c r="R6" s="10">
        <v>9870</v>
      </c>
      <c r="S6" s="10">
        <v>94</v>
      </c>
      <c r="U6" t="str">
        <f ca="1"/>
        <v>Product02</v>
      </c>
      <c r="V6" t="str">
        <f ca="1"/>
        <v>Product02</v>
      </c>
      <c r="W6" t="str">
        <f ca="1"/>
        <v>Product02</v>
      </c>
      <c r="X6" t="str">
        <f ca="1"/>
        <v>Product02</v>
      </c>
      <c r="Z6" s="13" t="s">
        <v>49</v>
      </c>
      <c r="AA6" s="10">
        <v>52299.509999999995</v>
      </c>
      <c r="AC6" s="13" t="s">
        <v>119</v>
      </c>
      <c r="AD6" s="10">
        <v>401411.92000000004</v>
      </c>
      <c r="AG6" s="13" t="s">
        <v>105</v>
      </c>
      <c r="AH6" s="10">
        <v>59347.900000000009</v>
      </c>
    </row>
    <row r="7" spans="1:36" x14ac:dyDescent="0.35">
      <c r="A7" s="13">
        <v>4</v>
      </c>
      <c r="B7" s="10">
        <v>11312.2</v>
      </c>
      <c r="G7" s="18" t="s">
        <v>116</v>
      </c>
      <c r="H7" t="s">
        <v>120</v>
      </c>
      <c r="I7" t="s">
        <v>121</v>
      </c>
      <c r="K7" t="s">
        <v>117</v>
      </c>
      <c r="L7" t="s">
        <v>137</v>
      </c>
      <c r="M7" t="s">
        <v>138</v>
      </c>
      <c r="N7" t="s">
        <v>140</v>
      </c>
      <c r="P7" s="19" t="s">
        <v>9</v>
      </c>
      <c r="Q7" s="10">
        <v>13423.199999999999</v>
      </c>
      <c r="R7" s="10">
        <v>9870</v>
      </c>
      <c r="S7" s="10">
        <v>94</v>
      </c>
      <c r="U7" t="str">
        <f ca="1"/>
        <v>Kg</v>
      </c>
      <c r="V7" t="str">
        <f ca="1"/>
        <v>Kg</v>
      </c>
      <c r="W7" t="str">
        <f ca="1"/>
        <v>Kg</v>
      </c>
      <c r="X7" t="str">
        <f ca="1"/>
        <v>Kg</v>
      </c>
      <c r="Z7" s="13" t="s">
        <v>62</v>
      </c>
      <c r="AA7" s="10">
        <v>95269.4</v>
      </c>
      <c r="AG7" s="13" t="s">
        <v>119</v>
      </c>
      <c r="AH7" s="10">
        <v>401411.9200000001</v>
      </c>
      <c r="AJ7" t="s">
        <v>139</v>
      </c>
    </row>
    <row r="8" spans="1:36" x14ac:dyDescent="0.35">
      <c r="A8" s="13">
        <v>5</v>
      </c>
      <c r="B8" s="10">
        <v>11711.449999999999</v>
      </c>
      <c r="G8" s="13" t="s">
        <v>122</v>
      </c>
      <c r="H8" s="10">
        <v>41346.959999999992</v>
      </c>
      <c r="I8" s="10">
        <v>34290</v>
      </c>
      <c r="J8" s="10"/>
      <c r="K8" s="13" t="s">
        <v>122</v>
      </c>
      <c r="L8" s="10">
        <f>VLOOKUP(K8,G7:I19,2,0)</f>
        <v>41346.959999999992</v>
      </c>
      <c r="M8" s="10">
        <f>VLOOKUP(K8,G7:I19,2,0)-VLOOKUP(K8,G7:I19,3,0)</f>
        <v>7056.9599999999919</v>
      </c>
      <c r="N8">
        <f>M8/VLOOKUP(K8,G7:I19,3,0)</f>
        <v>0.20580227471566032</v>
      </c>
      <c r="P8" s="13" t="s">
        <v>13</v>
      </c>
      <c r="Q8" s="10">
        <v>6394.2599999999993</v>
      </c>
      <c r="R8" s="10">
        <v>5609</v>
      </c>
      <c r="S8" s="10">
        <v>79</v>
      </c>
      <c r="U8" t="str">
        <f ca="1"/>
        <v>Product03</v>
      </c>
      <c r="V8" t="str">
        <f ca="1"/>
        <v>Product03</v>
      </c>
      <c r="W8" t="str">
        <f ca="1"/>
        <v>Product03</v>
      </c>
      <c r="X8" t="str">
        <f ca="1"/>
        <v>Product03</v>
      </c>
      <c r="Z8" s="13" t="s">
        <v>85</v>
      </c>
      <c r="AA8" s="10">
        <v>91617.19</v>
      </c>
    </row>
    <row r="9" spans="1:36" x14ac:dyDescent="0.35">
      <c r="A9" s="13">
        <v>6</v>
      </c>
      <c r="B9" s="10">
        <v>14365.540000000005</v>
      </c>
      <c r="G9" s="13" t="s">
        <v>123</v>
      </c>
      <c r="H9" s="10">
        <v>30857.300000000003</v>
      </c>
      <c r="I9" s="10">
        <v>25341</v>
      </c>
      <c r="J9" s="10"/>
      <c r="K9" s="13" t="s">
        <v>123</v>
      </c>
      <c r="L9" s="10">
        <f t="shared" ref="L9:L19" si="0">VLOOKUP(K9,G8:I20,2,0)</f>
        <v>30857.300000000003</v>
      </c>
      <c r="M9" s="10">
        <f t="shared" ref="M9:M19" si="1">VLOOKUP(K9,G8:I20,2,0)-VLOOKUP(K9,G8:I20,3,0)</f>
        <v>5516.3000000000029</v>
      </c>
      <c r="N9">
        <f t="shared" ref="N9:N19" si="2">M9/VLOOKUP(K9,G8:I20,3,0)</f>
        <v>0.21768280651907987</v>
      </c>
      <c r="P9" s="19" t="s">
        <v>9</v>
      </c>
      <c r="Q9" s="10">
        <v>6394.2599999999993</v>
      </c>
      <c r="R9" s="10">
        <v>5609</v>
      </c>
      <c r="S9" s="10">
        <v>79</v>
      </c>
      <c r="U9" t="str">
        <f ca="1"/>
        <v>Kg</v>
      </c>
      <c r="V9" t="str">
        <f ca="1"/>
        <v>Kg</v>
      </c>
      <c r="W9" t="str">
        <f ca="1"/>
        <v>Kg</v>
      </c>
      <c r="X9" t="str">
        <f ca="1"/>
        <v>Kg</v>
      </c>
      <c r="Z9" s="13" t="s">
        <v>119</v>
      </c>
      <c r="AA9" s="10">
        <v>401411.92</v>
      </c>
    </row>
    <row r="10" spans="1:36" x14ac:dyDescent="0.35">
      <c r="A10" s="13">
        <v>7</v>
      </c>
      <c r="B10" s="10">
        <v>7132.79</v>
      </c>
      <c r="G10" s="13" t="s">
        <v>124</v>
      </c>
      <c r="H10" s="10">
        <v>28616.65</v>
      </c>
      <c r="I10" s="10">
        <v>23437</v>
      </c>
      <c r="J10" s="10"/>
      <c r="K10" s="13" t="s">
        <v>124</v>
      </c>
      <c r="L10" s="10">
        <f t="shared" si="0"/>
        <v>28616.65</v>
      </c>
      <c r="M10" s="10">
        <f t="shared" si="1"/>
        <v>5179.6500000000015</v>
      </c>
      <c r="N10">
        <f t="shared" si="2"/>
        <v>0.22100311473311438</v>
      </c>
      <c r="P10" s="13" t="s">
        <v>15</v>
      </c>
      <c r="Q10" s="10">
        <v>6056.1600000000008</v>
      </c>
      <c r="R10" s="10">
        <v>5456</v>
      </c>
      <c r="S10" s="10">
        <v>124</v>
      </c>
      <c r="U10" t="str">
        <f ca="1"/>
        <v>Product04</v>
      </c>
      <c r="V10" t="str">
        <f ca="1"/>
        <v>Product04</v>
      </c>
      <c r="W10" t="str">
        <f ca="1"/>
        <v>Product04</v>
      </c>
      <c r="X10" t="str">
        <f ca="1"/>
        <v>Product04</v>
      </c>
    </row>
    <row r="11" spans="1:36" x14ac:dyDescent="0.35">
      <c r="A11" s="13">
        <v>8</v>
      </c>
      <c r="B11" s="10">
        <v>14262.46</v>
      </c>
      <c r="G11" s="13" t="s">
        <v>125</v>
      </c>
      <c r="H11" s="10">
        <v>26579.11</v>
      </c>
      <c r="I11" s="10">
        <v>21282</v>
      </c>
      <c r="J11" s="10"/>
      <c r="K11" s="13" t="s">
        <v>125</v>
      </c>
      <c r="L11" s="10">
        <f t="shared" si="0"/>
        <v>26579.11</v>
      </c>
      <c r="M11" s="10">
        <f t="shared" si="1"/>
        <v>5297.1100000000006</v>
      </c>
      <c r="N11">
        <f t="shared" si="2"/>
        <v>0.24890094915891367</v>
      </c>
      <c r="P11" s="19" t="s">
        <v>109</v>
      </c>
      <c r="Q11" s="10">
        <v>6056.1600000000008</v>
      </c>
      <c r="R11" s="10">
        <v>5456</v>
      </c>
      <c r="S11" s="10">
        <v>124</v>
      </c>
      <c r="U11" t="str">
        <f ca="1"/>
        <v>Lt</v>
      </c>
      <c r="V11" t="str">
        <f ca="1"/>
        <v>Lt</v>
      </c>
      <c r="W11" t="str">
        <f ca="1"/>
        <v>Lt</v>
      </c>
      <c r="X11" t="str">
        <f ca="1"/>
        <v>Lt</v>
      </c>
    </row>
    <row r="12" spans="1:36" x14ac:dyDescent="0.35">
      <c r="A12" s="13">
        <v>9</v>
      </c>
      <c r="B12" s="10">
        <v>16824.670000000002</v>
      </c>
      <c r="G12" s="13" t="s">
        <v>126</v>
      </c>
      <c r="H12" s="10">
        <v>30910.45</v>
      </c>
      <c r="I12" s="10">
        <v>26526</v>
      </c>
      <c r="J12" s="10"/>
      <c r="K12" s="13" t="s">
        <v>126</v>
      </c>
      <c r="L12" s="10">
        <f t="shared" si="0"/>
        <v>30910.45</v>
      </c>
      <c r="M12" s="10">
        <f t="shared" si="1"/>
        <v>4384.4500000000007</v>
      </c>
      <c r="N12">
        <f t="shared" si="2"/>
        <v>0.16528877327904701</v>
      </c>
      <c r="P12" s="13" t="s">
        <v>17</v>
      </c>
      <c r="Q12" s="10">
        <v>15716.61</v>
      </c>
      <c r="R12" s="10">
        <v>13433</v>
      </c>
      <c r="S12" s="10">
        <v>101</v>
      </c>
      <c r="U12" t="str">
        <f ca="1"/>
        <v>Product05</v>
      </c>
      <c r="V12" t="str">
        <f ca="1"/>
        <v>Product05</v>
      </c>
      <c r="W12" t="str">
        <f ca="1"/>
        <v>Product05</v>
      </c>
      <c r="X12" t="str">
        <f ca="1"/>
        <v>Product05</v>
      </c>
    </row>
    <row r="13" spans="1:36" x14ac:dyDescent="0.35">
      <c r="A13" s="13">
        <v>10</v>
      </c>
      <c r="B13" s="10">
        <v>15229.35</v>
      </c>
      <c r="G13" s="13" t="s">
        <v>127</v>
      </c>
      <c r="H13" s="10">
        <v>30533.710000000003</v>
      </c>
      <c r="I13" s="10">
        <v>24879</v>
      </c>
      <c r="J13" s="10"/>
      <c r="K13" s="13" t="s">
        <v>127</v>
      </c>
      <c r="L13" s="10">
        <f t="shared" si="0"/>
        <v>30533.710000000003</v>
      </c>
      <c r="M13" s="10">
        <f t="shared" si="1"/>
        <v>5654.7100000000028</v>
      </c>
      <c r="N13">
        <f t="shared" si="2"/>
        <v>0.22728847622492876</v>
      </c>
      <c r="P13" s="19" t="s">
        <v>110</v>
      </c>
      <c r="Q13" s="10">
        <v>15716.61</v>
      </c>
      <c r="R13" s="10">
        <v>13433</v>
      </c>
      <c r="S13" s="10">
        <v>101</v>
      </c>
      <c r="U13" t="str">
        <f ca="1"/>
        <v>Ft</v>
      </c>
      <c r="V13" t="str">
        <f ca="1"/>
        <v>Ft</v>
      </c>
      <c r="W13" t="str">
        <f ca="1"/>
        <v>Ft</v>
      </c>
      <c r="X13" t="str">
        <f ca="1"/>
        <v>Ft</v>
      </c>
    </row>
    <row r="14" spans="1:36" x14ac:dyDescent="0.35">
      <c r="A14" s="13">
        <v>11</v>
      </c>
      <c r="B14" s="10">
        <v>11915.58</v>
      </c>
      <c r="G14" s="13" t="s">
        <v>128</v>
      </c>
      <c r="H14" s="10">
        <v>35251.79</v>
      </c>
      <c r="I14" s="10">
        <v>29878</v>
      </c>
      <c r="J14" s="10"/>
      <c r="K14" s="13" t="s">
        <v>128</v>
      </c>
      <c r="L14" s="10">
        <f t="shared" si="0"/>
        <v>35251.79</v>
      </c>
      <c r="M14" s="10">
        <f t="shared" si="1"/>
        <v>5373.7900000000009</v>
      </c>
      <c r="N14">
        <f t="shared" si="2"/>
        <v>0.1798577548698039</v>
      </c>
      <c r="P14" s="13" t="s">
        <v>19</v>
      </c>
      <c r="Q14" s="10">
        <v>4531.5</v>
      </c>
      <c r="R14" s="10">
        <v>3975</v>
      </c>
      <c r="S14" s="10">
        <v>53</v>
      </c>
      <c r="U14" t="str">
        <f ca="1"/>
        <v>Product06</v>
      </c>
      <c r="V14" t="str">
        <f ca="1"/>
        <v>Product06</v>
      </c>
      <c r="W14" t="str">
        <f ca="1"/>
        <v>Product06</v>
      </c>
      <c r="X14" t="str">
        <f ca="1"/>
        <v>Product06</v>
      </c>
    </row>
    <row r="15" spans="1:36" x14ac:dyDescent="0.35">
      <c r="A15" s="13">
        <v>12</v>
      </c>
      <c r="B15" s="10">
        <v>14837.359999999999</v>
      </c>
      <c r="G15" s="13" t="s">
        <v>129</v>
      </c>
      <c r="H15" s="10">
        <v>35350.400000000016</v>
      </c>
      <c r="I15" s="10">
        <v>29831</v>
      </c>
      <c r="J15" s="10"/>
      <c r="K15" s="13" t="s">
        <v>129</v>
      </c>
      <c r="L15" s="10">
        <f t="shared" si="0"/>
        <v>35350.400000000016</v>
      </c>
      <c r="M15" s="10">
        <f t="shared" si="1"/>
        <v>5519.400000000016</v>
      </c>
      <c r="N15">
        <f t="shared" si="2"/>
        <v>0.18502229224632147</v>
      </c>
      <c r="P15" s="19" t="s">
        <v>9</v>
      </c>
      <c r="Q15" s="10">
        <v>4531.5</v>
      </c>
      <c r="R15" s="10">
        <v>3975</v>
      </c>
      <c r="S15" s="10">
        <v>53</v>
      </c>
      <c r="U15" t="str">
        <f ca="1"/>
        <v>Kg</v>
      </c>
      <c r="V15" t="str">
        <f ca="1"/>
        <v>Kg</v>
      </c>
      <c r="W15" t="str">
        <f ca="1"/>
        <v>Kg</v>
      </c>
      <c r="X15" t="str">
        <f ca="1"/>
        <v>Kg</v>
      </c>
    </row>
    <row r="16" spans="1:36" x14ac:dyDescent="0.35">
      <c r="A16" s="13">
        <v>13</v>
      </c>
      <c r="B16" s="10">
        <v>8084.26</v>
      </c>
      <c r="G16" s="13" t="s">
        <v>130</v>
      </c>
      <c r="H16" s="10">
        <v>35242.810000000005</v>
      </c>
      <c r="I16" s="10">
        <v>28758</v>
      </c>
      <c r="J16" s="10"/>
      <c r="K16" s="13" t="s">
        <v>130</v>
      </c>
      <c r="L16" s="10">
        <f t="shared" si="0"/>
        <v>35242.810000000005</v>
      </c>
      <c r="M16" s="10">
        <f t="shared" si="1"/>
        <v>6484.8100000000049</v>
      </c>
      <c r="N16">
        <f t="shared" si="2"/>
        <v>0.22549586202100302</v>
      </c>
      <c r="P16" s="13" t="s">
        <v>21</v>
      </c>
      <c r="Q16" s="10">
        <v>2291.04</v>
      </c>
      <c r="R16" s="10">
        <v>2064</v>
      </c>
      <c r="S16" s="10">
        <v>48</v>
      </c>
      <c r="U16" t="str">
        <f ca="1"/>
        <v>Product07</v>
      </c>
      <c r="V16" t="str">
        <f ca="1"/>
        <v>Product07</v>
      </c>
      <c r="W16" t="str">
        <f ca="1"/>
        <v>Product07</v>
      </c>
      <c r="X16" t="str">
        <f ca="1"/>
        <v>Product07</v>
      </c>
    </row>
    <row r="17" spans="1:24" x14ac:dyDescent="0.35">
      <c r="A17" s="13">
        <v>14</v>
      </c>
      <c r="B17" s="10">
        <v>9461.1400000000012</v>
      </c>
      <c r="G17" s="13" t="s">
        <v>131</v>
      </c>
      <c r="H17" s="10">
        <v>33500.69000000001</v>
      </c>
      <c r="I17" s="10">
        <v>27842</v>
      </c>
      <c r="J17" s="10"/>
      <c r="K17" s="13" t="s">
        <v>131</v>
      </c>
      <c r="L17" s="10">
        <f t="shared" si="0"/>
        <v>33500.69000000001</v>
      </c>
      <c r="M17" s="10">
        <f t="shared" si="1"/>
        <v>5658.6900000000096</v>
      </c>
      <c r="N17">
        <f t="shared" si="2"/>
        <v>0.20324294231736259</v>
      </c>
      <c r="P17" s="19" t="s">
        <v>109</v>
      </c>
      <c r="Q17" s="10">
        <v>2291.04</v>
      </c>
      <c r="R17" s="10">
        <v>2064</v>
      </c>
      <c r="S17" s="10">
        <v>48</v>
      </c>
      <c r="U17" t="str">
        <f ca="1"/>
        <v>Lt</v>
      </c>
      <c r="V17" t="str">
        <f ca="1"/>
        <v>Lt</v>
      </c>
      <c r="W17" t="str">
        <f ca="1"/>
        <v>Lt</v>
      </c>
      <c r="X17" t="str">
        <f ca="1"/>
        <v>Lt</v>
      </c>
    </row>
    <row r="18" spans="1:24" x14ac:dyDescent="0.35">
      <c r="A18" s="13">
        <v>15</v>
      </c>
      <c r="B18" s="10">
        <v>12189.7</v>
      </c>
      <c r="G18" s="13" t="s">
        <v>132</v>
      </c>
      <c r="H18" s="10">
        <v>36124.07</v>
      </c>
      <c r="I18" s="10">
        <v>29306</v>
      </c>
      <c r="J18" s="10"/>
      <c r="K18" s="13" t="s">
        <v>132</v>
      </c>
      <c r="L18" s="10">
        <f t="shared" si="0"/>
        <v>36124.07</v>
      </c>
      <c r="M18" s="10">
        <f t="shared" si="1"/>
        <v>6818.07</v>
      </c>
      <c r="N18">
        <f t="shared" si="2"/>
        <v>0.2326509929707227</v>
      </c>
      <c r="P18" s="13" t="s">
        <v>23</v>
      </c>
      <c r="Q18" s="10">
        <v>10502.82</v>
      </c>
      <c r="R18" s="10">
        <v>9213</v>
      </c>
      <c r="S18" s="10">
        <v>111</v>
      </c>
      <c r="U18" t="str">
        <f ca="1"/>
        <v>Product08</v>
      </c>
      <c r="V18" t="str">
        <f ca="1"/>
        <v>Product08</v>
      </c>
      <c r="W18" t="str">
        <f ca="1"/>
        <v>Product08</v>
      </c>
      <c r="X18" t="str">
        <f ca="1"/>
        <v>Product08</v>
      </c>
    </row>
    <row r="19" spans="1:24" x14ac:dyDescent="0.35">
      <c r="A19" s="13">
        <v>16</v>
      </c>
      <c r="B19" s="10">
        <v>12762.63</v>
      </c>
      <c r="G19" s="13" t="s">
        <v>133</v>
      </c>
      <c r="H19" s="10">
        <v>37097.979999999996</v>
      </c>
      <c r="I19" s="10">
        <v>31134</v>
      </c>
      <c r="J19" s="10"/>
      <c r="K19" s="13" t="s">
        <v>133</v>
      </c>
      <c r="L19" s="10">
        <f t="shared" si="0"/>
        <v>37097.979999999996</v>
      </c>
      <c r="M19" s="10">
        <f t="shared" si="1"/>
        <v>5963.9799999999959</v>
      </c>
      <c r="N19">
        <f t="shared" si="2"/>
        <v>0.19155842487312894</v>
      </c>
      <c r="P19" s="19" t="s">
        <v>9</v>
      </c>
      <c r="Q19" s="10">
        <v>10502.82</v>
      </c>
      <c r="R19" s="10">
        <v>9213</v>
      </c>
      <c r="S19" s="10">
        <v>111</v>
      </c>
      <c r="U19" t="str">
        <f ca="1"/>
        <v>Kg</v>
      </c>
      <c r="V19" t="str">
        <f ca="1"/>
        <v>Kg</v>
      </c>
      <c r="W19" t="str">
        <f ca="1"/>
        <v>Kg</v>
      </c>
      <c r="X19" t="str">
        <f ca="1"/>
        <v>Kg</v>
      </c>
    </row>
    <row r="20" spans="1:24" x14ac:dyDescent="0.35">
      <c r="A20" s="13">
        <v>17</v>
      </c>
      <c r="B20" s="10">
        <v>3659.24</v>
      </c>
      <c r="G20" s="13" t="s">
        <v>119</v>
      </c>
      <c r="H20" s="10">
        <v>401411.92000000004</v>
      </c>
      <c r="I20" s="10">
        <v>332504</v>
      </c>
      <c r="J20" s="10"/>
      <c r="K20" s="10"/>
      <c r="L20" s="10"/>
      <c r="M20" s="10"/>
      <c r="P20" s="13" t="s">
        <v>25</v>
      </c>
      <c r="Q20" s="10">
        <v>581.64</v>
      </c>
      <c r="R20" s="10">
        <v>444</v>
      </c>
      <c r="S20" s="10">
        <v>74</v>
      </c>
      <c r="U20" t="str">
        <f ca="1"/>
        <v>Product09</v>
      </c>
      <c r="V20" t="str">
        <f ca="1"/>
        <v>Product09</v>
      </c>
      <c r="W20" t="str">
        <f ca="1"/>
        <v>Product09</v>
      </c>
      <c r="X20" t="str">
        <f ca="1"/>
        <v>Product09</v>
      </c>
    </row>
    <row r="21" spans="1:24" x14ac:dyDescent="0.35">
      <c r="A21" s="13">
        <v>18</v>
      </c>
      <c r="B21" s="10">
        <v>18582.390000000003</v>
      </c>
      <c r="P21" s="19" t="s">
        <v>111</v>
      </c>
      <c r="Q21" s="10">
        <v>581.64</v>
      </c>
      <c r="R21" s="10">
        <v>444</v>
      </c>
      <c r="S21" s="10">
        <v>74</v>
      </c>
      <c r="U21" t="str">
        <f ca="1"/>
        <v>No.</v>
      </c>
      <c r="V21" t="str">
        <f ca="1"/>
        <v>No.</v>
      </c>
      <c r="W21" t="str">
        <f ca="1"/>
        <v>No.</v>
      </c>
      <c r="X21" t="str">
        <f ca="1"/>
        <v>No.</v>
      </c>
    </row>
    <row r="22" spans="1:24" x14ac:dyDescent="0.35">
      <c r="A22" s="13">
        <v>19</v>
      </c>
      <c r="B22" s="10">
        <v>10204.229999999998</v>
      </c>
      <c r="P22" s="13" t="s">
        <v>27</v>
      </c>
      <c r="Q22" s="10">
        <v>16428</v>
      </c>
      <c r="R22" s="10">
        <v>14800</v>
      </c>
      <c r="S22" s="10">
        <v>100</v>
      </c>
      <c r="U22" t="str">
        <f ca="1"/>
        <v>Product10</v>
      </c>
      <c r="V22" t="str">
        <f ca="1"/>
        <v>Product10</v>
      </c>
      <c r="W22" t="str">
        <f ca="1"/>
        <v>Product10</v>
      </c>
      <c r="X22" t="str">
        <f ca="1"/>
        <v>Product10</v>
      </c>
    </row>
    <row r="23" spans="1:24" x14ac:dyDescent="0.35">
      <c r="A23" s="13">
        <v>20</v>
      </c>
      <c r="B23" s="10">
        <v>20482.78</v>
      </c>
      <c r="P23" s="19" t="s">
        <v>110</v>
      </c>
      <c r="Q23" s="10">
        <v>16428</v>
      </c>
      <c r="R23" s="10">
        <v>14800</v>
      </c>
      <c r="S23" s="10">
        <v>100</v>
      </c>
      <c r="U23" t="str">
        <f ca="1"/>
        <v>Ft</v>
      </c>
      <c r="V23" t="str">
        <f ca="1"/>
        <v>Ft</v>
      </c>
      <c r="W23" t="str">
        <f ca="1"/>
        <v>Ft</v>
      </c>
      <c r="X23" t="str">
        <f ca="1"/>
        <v>Ft</v>
      </c>
    </row>
    <row r="24" spans="1:24" x14ac:dyDescent="0.35">
      <c r="A24" s="13">
        <v>21</v>
      </c>
      <c r="B24" s="10">
        <v>10665.4</v>
      </c>
      <c r="P24" s="13" t="s">
        <v>30</v>
      </c>
      <c r="Q24" s="10">
        <v>5856.4</v>
      </c>
      <c r="R24" s="10">
        <v>5324</v>
      </c>
      <c r="S24" s="10">
        <v>121</v>
      </c>
      <c r="U24" t="str">
        <f ca="1"/>
        <v>Product11</v>
      </c>
      <c r="V24" t="str">
        <f ca="1"/>
        <v>Product11</v>
      </c>
      <c r="W24" t="str">
        <f ca="1"/>
        <v>Product11</v>
      </c>
      <c r="X24" t="str">
        <f ca="1"/>
        <v>Product11</v>
      </c>
    </row>
    <row r="25" spans="1:24" x14ac:dyDescent="0.35">
      <c r="A25" s="13">
        <v>22</v>
      </c>
      <c r="B25" s="10">
        <v>11315.839999999997</v>
      </c>
      <c r="P25" s="19" t="s">
        <v>109</v>
      </c>
      <c r="Q25" s="10">
        <v>5856.4</v>
      </c>
      <c r="R25" s="10">
        <v>5324</v>
      </c>
      <c r="S25" s="10">
        <v>121</v>
      </c>
      <c r="U25" t="str">
        <f ca="1"/>
        <v>Lt</v>
      </c>
      <c r="V25" t="str">
        <f ca="1"/>
        <v>Lt</v>
      </c>
      <c r="W25" t="str">
        <f ca="1"/>
        <v>Lt</v>
      </c>
      <c r="X25" t="str">
        <f ca="1"/>
        <v>Lt</v>
      </c>
    </row>
    <row r="26" spans="1:24" x14ac:dyDescent="0.35">
      <c r="A26" s="13">
        <v>23</v>
      </c>
      <c r="B26" s="10">
        <v>18818.189999999999</v>
      </c>
      <c r="P26" s="13" t="s">
        <v>32</v>
      </c>
      <c r="Q26" s="10">
        <v>11582.910000000003</v>
      </c>
      <c r="R26" s="10">
        <v>8979</v>
      </c>
      <c r="S26" s="10">
        <v>123</v>
      </c>
      <c r="U26" t="str">
        <f ca="1"/>
        <v>Product12</v>
      </c>
      <c r="V26" t="str">
        <f ca="1"/>
        <v>Product12</v>
      </c>
      <c r="W26" t="str">
        <f ca="1"/>
        <v>Product12</v>
      </c>
      <c r="X26" t="str">
        <f ca="1"/>
        <v>Product12</v>
      </c>
    </row>
    <row r="27" spans="1:24" x14ac:dyDescent="0.35">
      <c r="A27" s="13">
        <v>24</v>
      </c>
      <c r="B27" s="10">
        <v>11488.4</v>
      </c>
      <c r="P27" s="19" t="s">
        <v>9</v>
      </c>
      <c r="Q27" s="10">
        <v>11582.910000000003</v>
      </c>
      <c r="R27" s="10">
        <v>8979</v>
      </c>
      <c r="S27" s="10">
        <v>123</v>
      </c>
      <c r="U27" t="str">
        <f ca="1"/>
        <v>Kg</v>
      </c>
      <c r="V27" t="str">
        <f ca="1"/>
        <v>Kg</v>
      </c>
      <c r="W27" t="str">
        <f ca="1"/>
        <v>Kg</v>
      </c>
      <c r="X27" t="str">
        <f ca="1"/>
        <v>Kg</v>
      </c>
    </row>
    <row r="28" spans="1:24" x14ac:dyDescent="0.35">
      <c r="A28" s="13">
        <v>25</v>
      </c>
      <c r="B28" s="10">
        <v>18688.430000000004</v>
      </c>
      <c r="P28" s="13" t="s">
        <v>34</v>
      </c>
      <c r="Q28" s="10">
        <v>8423.52</v>
      </c>
      <c r="R28" s="10">
        <v>7728</v>
      </c>
      <c r="S28" s="10">
        <v>69</v>
      </c>
      <c r="U28" t="str">
        <f ca="1"/>
        <v>Product13</v>
      </c>
      <c r="V28" t="str">
        <f ca="1"/>
        <v>Product13</v>
      </c>
      <c r="W28" t="str">
        <f ca="1"/>
        <v>Product13</v>
      </c>
      <c r="X28" t="str">
        <f ca="1"/>
        <v>Product13</v>
      </c>
    </row>
    <row r="29" spans="1:24" x14ac:dyDescent="0.35">
      <c r="A29" s="13">
        <v>26</v>
      </c>
      <c r="B29" s="10">
        <v>13710.079999999998</v>
      </c>
      <c r="P29" s="19" t="s">
        <v>9</v>
      </c>
      <c r="Q29" s="10">
        <v>8423.52</v>
      </c>
      <c r="R29" s="10">
        <v>7728</v>
      </c>
      <c r="S29" s="10">
        <v>69</v>
      </c>
      <c r="U29" t="str">
        <f ca="1"/>
        <v>Kg</v>
      </c>
      <c r="V29" t="str">
        <f ca="1"/>
        <v>Kg</v>
      </c>
      <c r="W29" t="str">
        <f ca="1"/>
        <v>Kg</v>
      </c>
      <c r="X29" t="str">
        <f ca="1"/>
        <v>Kg</v>
      </c>
    </row>
    <row r="30" spans="1:24" x14ac:dyDescent="0.35">
      <c r="A30" s="13">
        <v>27</v>
      </c>
      <c r="B30" s="10">
        <v>11440.67</v>
      </c>
      <c r="P30" s="13" t="s">
        <v>36</v>
      </c>
      <c r="Q30" s="10">
        <v>12764.640000000001</v>
      </c>
      <c r="R30" s="10">
        <v>9744</v>
      </c>
      <c r="S30" s="10">
        <v>87</v>
      </c>
      <c r="U30" t="str">
        <f ca="1"/>
        <v>Product14</v>
      </c>
      <c r="V30" t="str">
        <f ca="1"/>
        <v>Product14</v>
      </c>
      <c r="W30" t="str">
        <f ca="1"/>
        <v>Product14</v>
      </c>
      <c r="X30" t="str">
        <f ca="1"/>
        <v>Product14</v>
      </c>
    </row>
    <row r="31" spans="1:24" x14ac:dyDescent="0.35">
      <c r="A31" s="13">
        <v>28</v>
      </c>
      <c r="B31" s="10">
        <v>13306.16</v>
      </c>
      <c r="P31" s="19" t="s">
        <v>9</v>
      </c>
      <c r="Q31" s="10">
        <v>12764.640000000001</v>
      </c>
      <c r="R31" s="10">
        <v>9744</v>
      </c>
      <c r="S31" s="10">
        <v>87</v>
      </c>
      <c r="U31" t="str">
        <f ca="1"/>
        <v>Kg</v>
      </c>
      <c r="V31" t="str">
        <f ca="1"/>
        <v>Kg</v>
      </c>
      <c r="W31" t="str">
        <f ca="1"/>
        <v>Kg</v>
      </c>
      <c r="X31" t="str">
        <f ca="1"/>
        <v>Kg</v>
      </c>
    </row>
    <row r="32" spans="1:24" x14ac:dyDescent="0.35">
      <c r="A32" s="13">
        <v>29</v>
      </c>
      <c r="B32" s="10">
        <v>8794.48</v>
      </c>
      <c r="P32" s="13" t="s">
        <v>38</v>
      </c>
      <c r="Q32" s="10">
        <v>1839.2399999999998</v>
      </c>
      <c r="R32" s="10">
        <v>1404</v>
      </c>
      <c r="S32" s="10">
        <v>117</v>
      </c>
      <c r="U32" t="str">
        <f ca="1"/>
        <v>Product15</v>
      </c>
      <c r="V32" t="str">
        <f ca="1"/>
        <v>Product15</v>
      </c>
      <c r="W32" t="str">
        <f ca="1"/>
        <v>Product15</v>
      </c>
      <c r="X32" t="str">
        <f ca="1"/>
        <v>Product15</v>
      </c>
    </row>
    <row r="33" spans="1:24" x14ac:dyDescent="0.35">
      <c r="A33" s="13">
        <v>30</v>
      </c>
      <c r="B33" s="10">
        <v>16666.269999999997</v>
      </c>
      <c r="P33" s="19" t="s">
        <v>111</v>
      </c>
      <c r="Q33" s="10">
        <v>1839.2399999999998</v>
      </c>
      <c r="R33" s="10">
        <v>1404</v>
      </c>
      <c r="S33" s="10">
        <v>117</v>
      </c>
      <c r="U33" t="str">
        <f ca="1"/>
        <v>No.</v>
      </c>
      <c r="V33" t="str">
        <f ca="1"/>
        <v>No.</v>
      </c>
      <c r="W33" t="str">
        <f ca="1"/>
        <v>No.</v>
      </c>
      <c r="X33" t="str">
        <f ca="1"/>
        <v>No.</v>
      </c>
    </row>
    <row r="34" spans="1:24" x14ac:dyDescent="0.35">
      <c r="A34" s="13">
        <v>31</v>
      </c>
      <c r="B34" s="10">
        <v>6920.0999999999995</v>
      </c>
      <c r="P34" s="13" t="s">
        <v>40</v>
      </c>
      <c r="Q34" s="10">
        <v>1996.8</v>
      </c>
      <c r="R34" s="10">
        <v>1560</v>
      </c>
      <c r="S34" s="10">
        <v>120</v>
      </c>
      <c r="U34" t="str">
        <f ca="1"/>
        <v>Product16</v>
      </c>
      <c r="V34" t="str">
        <f ca="1"/>
        <v>Product16</v>
      </c>
      <c r="W34" t="str">
        <f ca="1"/>
        <v>Product16</v>
      </c>
      <c r="X34" t="str">
        <f ca="1"/>
        <v>Product16</v>
      </c>
    </row>
    <row r="35" spans="1:24" x14ac:dyDescent="0.35">
      <c r="A35" s="13" t="s">
        <v>119</v>
      </c>
      <c r="B35" s="10">
        <v>401411.92</v>
      </c>
      <c r="P35" s="19" t="s">
        <v>111</v>
      </c>
      <c r="Q35" s="10">
        <v>1996.8</v>
      </c>
      <c r="R35" s="10">
        <v>1560</v>
      </c>
      <c r="S35" s="10">
        <v>120</v>
      </c>
      <c r="U35" t="str">
        <f ca="1"/>
        <v>No.</v>
      </c>
      <c r="V35" t="str">
        <f ca="1"/>
        <v>No.</v>
      </c>
      <c r="W35" t="str">
        <f ca="1"/>
        <v>No.</v>
      </c>
      <c r="X35" t="str">
        <f ca="1"/>
        <v>No.</v>
      </c>
    </row>
    <row r="36" spans="1:24" x14ac:dyDescent="0.35">
      <c r="P36" s="13" t="s">
        <v>42</v>
      </c>
      <c r="Q36" s="10">
        <v>9877.1400000000012</v>
      </c>
      <c r="R36" s="10">
        <v>8442</v>
      </c>
      <c r="S36" s="10">
        <v>63</v>
      </c>
      <c r="U36" t="str">
        <f ca="1"/>
        <v>Product17</v>
      </c>
      <c r="V36" t="str">
        <f ca="1"/>
        <v>Product17</v>
      </c>
      <c r="W36" t="str">
        <f ca="1"/>
        <v>Product17</v>
      </c>
      <c r="X36" t="str">
        <f ca="1"/>
        <v>Product17</v>
      </c>
    </row>
    <row r="37" spans="1:24" x14ac:dyDescent="0.35">
      <c r="P37" s="19" t="s">
        <v>110</v>
      </c>
      <c r="Q37" s="10">
        <v>9877.1400000000012</v>
      </c>
      <c r="R37" s="10">
        <v>8442</v>
      </c>
      <c r="S37" s="10">
        <v>63</v>
      </c>
      <c r="U37" t="str">
        <f ca="1"/>
        <v>Ft</v>
      </c>
      <c r="V37" t="str">
        <f ca="1"/>
        <v>Ft</v>
      </c>
      <c r="W37" t="str">
        <f ca="1"/>
        <v>Ft</v>
      </c>
      <c r="X37" t="str">
        <f ca="1"/>
        <v>Ft</v>
      </c>
    </row>
    <row r="38" spans="1:24" x14ac:dyDescent="0.35">
      <c r="P38" s="13" t="s">
        <v>44</v>
      </c>
      <c r="Q38" s="10">
        <v>4035.2200000000003</v>
      </c>
      <c r="R38" s="10">
        <v>3034</v>
      </c>
      <c r="S38" s="10">
        <v>82</v>
      </c>
      <c r="U38" t="str">
        <f ca="1"/>
        <v>Product18</v>
      </c>
      <c r="V38" t="str">
        <f ca="1"/>
        <v>Product18</v>
      </c>
      <c r="W38" t="str">
        <f ca="1"/>
        <v>Product18</v>
      </c>
      <c r="X38" t="str">
        <f ca="1"/>
        <v>Product18</v>
      </c>
    </row>
    <row r="39" spans="1:24" x14ac:dyDescent="0.35">
      <c r="P39" s="19" t="s">
        <v>111</v>
      </c>
      <c r="Q39" s="10">
        <v>4035.2200000000003</v>
      </c>
      <c r="R39" s="10">
        <v>3034</v>
      </c>
      <c r="S39" s="10">
        <v>82</v>
      </c>
      <c r="U39" t="str">
        <f ca="1"/>
        <v>No.</v>
      </c>
      <c r="V39" t="str">
        <f ca="1"/>
        <v>No.</v>
      </c>
      <c r="W39" t="str">
        <f ca="1"/>
        <v>No.</v>
      </c>
      <c r="X39" t="str">
        <f ca="1"/>
        <v>No.</v>
      </c>
    </row>
    <row r="40" spans="1:24" x14ac:dyDescent="0.35">
      <c r="H40" t="s">
        <v>134</v>
      </c>
      <c r="I40">
        <f>GETPIVOTDATA("Sum of Total Selling Value",$G$3)</f>
        <v>401411.91999999969</v>
      </c>
      <c r="P40" s="13" t="s">
        <v>46</v>
      </c>
      <c r="Q40" s="10">
        <v>20160</v>
      </c>
      <c r="R40" s="10">
        <v>14400</v>
      </c>
      <c r="S40" s="10">
        <v>96</v>
      </c>
      <c r="U40" t="str">
        <f ca="1"/>
        <v>Product19</v>
      </c>
      <c r="V40" t="str">
        <f ca="1"/>
        <v>Product19</v>
      </c>
      <c r="W40" t="str">
        <f ca="1"/>
        <v>Product19</v>
      </c>
      <c r="X40" t="str">
        <f ca="1"/>
        <v>Product19</v>
      </c>
    </row>
    <row r="41" spans="1:24" x14ac:dyDescent="0.35">
      <c r="H41" t="s">
        <v>135</v>
      </c>
      <c r="I41">
        <f>GETPIVOTDATA("Sum of Total Selling Value",$G$3)-GETPIVOTDATA("Sum of Total Buying Value",$G$3)</f>
        <v>68907.919999999693</v>
      </c>
      <c r="P41" s="19" t="s">
        <v>110</v>
      </c>
      <c r="Q41" s="10">
        <v>20160</v>
      </c>
      <c r="R41" s="10">
        <v>14400</v>
      </c>
      <c r="S41" s="10">
        <v>96</v>
      </c>
      <c r="U41" t="str">
        <f ca="1"/>
        <v>Ft</v>
      </c>
      <c r="V41" t="str">
        <f ca="1"/>
        <v>Ft</v>
      </c>
      <c r="W41" t="str">
        <f ca="1"/>
        <v>Ft</v>
      </c>
      <c r="X41" t="str">
        <f ca="1"/>
        <v>Ft</v>
      </c>
    </row>
    <row r="42" spans="1:24" x14ac:dyDescent="0.35">
      <c r="H42" t="s">
        <v>136</v>
      </c>
      <c r="I42">
        <f>I41/H4</f>
        <v>0.20723937155643149</v>
      </c>
      <c r="P42" s="13" t="s">
        <v>48</v>
      </c>
      <c r="Q42" s="10">
        <v>8006.25</v>
      </c>
      <c r="R42" s="10">
        <v>6405</v>
      </c>
      <c r="S42" s="10">
        <v>105</v>
      </c>
      <c r="U42" t="str">
        <f ca="1"/>
        <v>Product20</v>
      </c>
      <c r="V42" t="str">
        <f ca="1"/>
        <v>Product20</v>
      </c>
      <c r="W42" t="str">
        <f ca="1"/>
        <v>Product20</v>
      </c>
      <c r="X42" t="str">
        <f ca="1"/>
        <v>Product20</v>
      </c>
    </row>
    <row r="43" spans="1:24" x14ac:dyDescent="0.35">
      <c r="P43" s="19" t="s">
        <v>109</v>
      </c>
      <c r="Q43" s="10">
        <v>8006.25</v>
      </c>
      <c r="R43" s="10">
        <v>6405</v>
      </c>
      <c r="S43" s="10">
        <v>105</v>
      </c>
      <c r="U43" t="str">
        <f ca="1"/>
        <v>Lt</v>
      </c>
      <c r="V43" t="str">
        <f ca="1"/>
        <v>Lt</v>
      </c>
      <c r="W43" t="str">
        <f ca="1"/>
        <v>Lt</v>
      </c>
      <c r="X43" t="str">
        <f ca="1"/>
        <v>Lt</v>
      </c>
    </row>
    <row r="44" spans="1:24" x14ac:dyDescent="0.35">
      <c r="P44" s="13" t="s">
        <v>51</v>
      </c>
      <c r="Q44" s="10">
        <v>10727.64</v>
      </c>
      <c r="R44" s="10">
        <v>8316</v>
      </c>
      <c r="S44" s="10">
        <v>66</v>
      </c>
      <c r="U44" t="str">
        <f ca="1"/>
        <v>Product21</v>
      </c>
      <c r="V44" t="str">
        <f ca="1"/>
        <v>Product21</v>
      </c>
      <c r="W44" t="str">
        <f ca="1"/>
        <v>Product21</v>
      </c>
      <c r="X44" t="str">
        <f ca="1"/>
        <v>Product21</v>
      </c>
    </row>
    <row r="45" spans="1:24" x14ac:dyDescent="0.35">
      <c r="P45" s="19" t="s">
        <v>110</v>
      </c>
      <c r="Q45" s="10">
        <v>10727.64</v>
      </c>
      <c r="R45" s="10">
        <v>8316</v>
      </c>
      <c r="S45" s="10">
        <v>66</v>
      </c>
      <c r="U45" t="str">
        <f ca="1"/>
        <v>Ft</v>
      </c>
      <c r="V45" t="str">
        <f ca="1"/>
        <v>Ft</v>
      </c>
      <c r="W45" t="str">
        <f ca="1"/>
        <v>Ft</v>
      </c>
      <c r="X45" t="str">
        <f ca="1"/>
        <v>Ft</v>
      </c>
    </row>
    <row r="46" spans="1:24" x14ac:dyDescent="0.35">
      <c r="P46" s="13" t="s">
        <v>53</v>
      </c>
      <c r="Q46" s="10">
        <v>9909.9</v>
      </c>
      <c r="R46" s="10">
        <v>8470</v>
      </c>
      <c r="S46" s="10">
        <v>70</v>
      </c>
      <c r="U46" t="str">
        <f ca="1"/>
        <v>Product22</v>
      </c>
      <c r="V46" t="str">
        <f ca="1"/>
        <v>Product22</v>
      </c>
      <c r="W46" t="str">
        <f ca="1"/>
        <v>Product22</v>
      </c>
      <c r="X46" t="str">
        <f ca="1"/>
        <v>Product22</v>
      </c>
    </row>
    <row r="47" spans="1:24" x14ac:dyDescent="0.35">
      <c r="G47" s="13"/>
      <c r="P47" s="19" t="s">
        <v>110</v>
      </c>
      <c r="Q47" s="10">
        <v>9909.9</v>
      </c>
      <c r="R47" s="10">
        <v>8470</v>
      </c>
      <c r="S47" s="10">
        <v>70</v>
      </c>
      <c r="U47" t="str">
        <f ca="1"/>
        <v>Ft</v>
      </c>
      <c r="V47" t="str">
        <f ca="1"/>
        <v>Ft</v>
      </c>
      <c r="W47" t="str">
        <f ca="1"/>
        <v>Ft</v>
      </c>
      <c r="X47" t="str">
        <f ca="1"/>
        <v>Ft</v>
      </c>
    </row>
    <row r="48" spans="1:24" x14ac:dyDescent="0.35">
      <c r="G48" s="13"/>
      <c r="P48" s="13" t="s">
        <v>55</v>
      </c>
      <c r="Q48" s="10">
        <v>12853.560000000001</v>
      </c>
      <c r="R48" s="10">
        <v>12126</v>
      </c>
      <c r="S48" s="10">
        <v>86</v>
      </c>
      <c r="U48" t="str">
        <f ca="1"/>
        <v>Product23</v>
      </c>
      <c r="V48" t="str">
        <f ca="1"/>
        <v>Product23</v>
      </c>
      <c r="W48" t="str">
        <f ca="1"/>
        <v>Product23</v>
      </c>
      <c r="X48" t="str">
        <f ca="1"/>
        <v>Product23</v>
      </c>
    </row>
    <row r="49" spans="7:24" x14ac:dyDescent="0.35">
      <c r="G49" s="13"/>
      <c r="P49" s="19" t="s">
        <v>110</v>
      </c>
      <c r="Q49" s="10">
        <v>12853.560000000001</v>
      </c>
      <c r="R49" s="10">
        <v>12126</v>
      </c>
      <c r="S49" s="10">
        <v>86</v>
      </c>
      <c r="U49" t="str">
        <f ca="1"/>
        <v>Ft</v>
      </c>
      <c r="V49" t="str">
        <f ca="1"/>
        <v>Ft</v>
      </c>
      <c r="W49" t="str">
        <f ca="1"/>
        <v>Ft</v>
      </c>
      <c r="X49" t="str">
        <f ca="1"/>
        <v>Ft</v>
      </c>
    </row>
    <row r="50" spans="7:24" x14ac:dyDescent="0.35">
      <c r="G50" s="13"/>
      <c r="P50" s="13" t="s">
        <v>57</v>
      </c>
      <c r="Q50" s="10">
        <v>10202.400000000001</v>
      </c>
      <c r="R50" s="10">
        <v>9360</v>
      </c>
      <c r="S50" s="10">
        <v>65</v>
      </c>
      <c r="T50" s="10"/>
      <c r="U50" t="str">
        <f ca="1"/>
        <v>Product24</v>
      </c>
      <c r="V50" t="str">
        <f ca="1"/>
        <v>Product24</v>
      </c>
      <c r="W50" t="str">
        <f ca="1"/>
        <v>Product24</v>
      </c>
      <c r="X50" t="str">
        <f ca="1"/>
        <v>Product24</v>
      </c>
    </row>
    <row r="51" spans="7:24" x14ac:dyDescent="0.35">
      <c r="G51" s="13"/>
      <c r="P51" s="19" t="s">
        <v>110</v>
      </c>
      <c r="Q51" s="10">
        <v>10202.400000000001</v>
      </c>
      <c r="R51" s="10">
        <v>9360</v>
      </c>
      <c r="S51" s="10">
        <v>65</v>
      </c>
      <c r="T51" s="10"/>
      <c r="U51" t="str">
        <f ca="1"/>
        <v>Ft</v>
      </c>
      <c r="V51" t="str">
        <f ca="1"/>
        <v>Ft</v>
      </c>
      <c r="W51" t="str">
        <f ca="1"/>
        <v>Ft</v>
      </c>
      <c r="X51" t="str">
        <f ca="1"/>
        <v>Ft</v>
      </c>
    </row>
    <row r="52" spans="7:24" x14ac:dyDescent="0.35">
      <c r="G52" s="13"/>
      <c r="P52" s="13" t="s">
        <v>59</v>
      </c>
      <c r="Q52" s="10">
        <v>599.7600000000001</v>
      </c>
      <c r="R52" s="10">
        <v>504</v>
      </c>
      <c r="S52" s="10">
        <v>72</v>
      </c>
      <c r="T52" s="10"/>
      <c r="U52" t="str">
        <f ca="1"/>
        <v>Product25</v>
      </c>
      <c r="V52" t="str">
        <f ca="1"/>
        <v>Product25</v>
      </c>
      <c r="W52" t="str">
        <f ca="1"/>
        <v>Product25</v>
      </c>
      <c r="X52" t="str">
        <f ca="1"/>
        <v>Product25</v>
      </c>
    </row>
    <row r="53" spans="7:24" x14ac:dyDescent="0.35">
      <c r="G53" s="13"/>
      <c r="P53" s="19" t="s">
        <v>111</v>
      </c>
      <c r="Q53" s="10">
        <v>599.7600000000001</v>
      </c>
      <c r="R53" s="10">
        <v>504</v>
      </c>
      <c r="S53" s="10">
        <v>72</v>
      </c>
      <c r="T53" s="10"/>
      <c r="U53" t="str">
        <f ca="1"/>
        <v>No.</v>
      </c>
      <c r="V53" t="str">
        <f ca="1"/>
        <v>No.</v>
      </c>
      <c r="W53" t="str">
        <f ca="1"/>
        <v>No.</v>
      </c>
      <c r="X53" t="str">
        <f ca="1"/>
        <v>No.</v>
      </c>
    </row>
    <row r="54" spans="7:24" x14ac:dyDescent="0.35">
      <c r="G54" s="13"/>
      <c r="P54" s="13" t="s">
        <v>61</v>
      </c>
      <c r="Q54" s="10">
        <v>2761.9200000000005</v>
      </c>
      <c r="R54" s="10">
        <v>2016</v>
      </c>
      <c r="S54" s="10">
        <v>112</v>
      </c>
      <c r="T54" s="10"/>
      <c r="U54" t="str">
        <f ca="1"/>
        <v>Product26</v>
      </c>
      <c r="V54" t="str">
        <f ca="1"/>
        <v>Product26</v>
      </c>
      <c r="W54" t="str">
        <f ca="1"/>
        <v>Product26</v>
      </c>
      <c r="X54" t="str">
        <f ca="1"/>
        <v>Product26</v>
      </c>
    </row>
    <row r="55" spans="7:24" x14ac:dyDescent="0.35">
      <c r="G55" s="13"/>
      <c r="P55" s="19" t="s">
        <v>111</v>
      </c>
      <c r="Q55" s="10">
        <v>2761.9200000000005</v>
      </c>
      <c r="R55" s="10">
        <v>2016</v>
      </c>
      <c r="S55" s="10">
        <v>112</v>
      </c>
      <c r="T55" s="10"/>
      <c r="U55" t="str">
        <f ca="1"/>
        <v>No.</v>
      </c>
      <c r="V55" t="str">
        <f ca="1"/>
        <v>No.</v>
      </c>
      <c r="W55" t="str">
        <f ca="1"/>
        <v>No.</v>
      </c>
      <c r="X55" t="str">
        <f ca="1"/>
        <v>No.</v>
      </c>
    </row>
    <row r="56" spans="7:24" x14ac:dyDescent="0.35">
      <c r="G56" s="13"/>
      <c r="P56" s="13" t="s">
        <v>64</v>
      </c>
      <c r="Q56" s="10">
        <v>6226.0800000000008</v>
      </c>
      <c r="R56" s="10">
        <v>5232</v>
      </c>
      <c r="S56" s="10">
        <v>109</v>
      </c>
      <c r="T56" s="10"/>
      <c r="U56" t="str">
        <f ca="1"/>
        <v>Product27</v>
      </c>
      <c r="V56" t="str">
        <f ca="1"/>
        <v>Product27</v>
      </c>
      <c r="W56" t="str">
        <f ca="1"/>
        <v>Product27</v>
      </c>
      <c r="X56" t="str">
        <f ca="1"/>
        <v>Product27</v>
      </c>
    </row>
    <row r="57" spans="7:24" x14ac:dyDescent="0.35">
      <c r="G57" s="13"/>
      <c r="P57" s="19" t="s">
        <v>109</v>
      </c>
      <c r="Q57" s="10">
        <v>6226.0800000000008</v>
      </c>
      <c r="R57" s="10">
        <v>5232</v>
      </c>
      <c r="S57" s="10">
        <v>109</v>
      </c>
      <c r="T57" s="10"/>
      <c r="U57" t="str">
        <f ca="1"/>
        <v>Lt</v>
      </c>
      <c r="V57" t="str">
        <f ca="1"/>
        <v>Lt</v>
      </c>
      <c r="W57" t="str">
        <f ca="1"/>
        <v>Lt</v>
      </c>
      <c r="X57" t="str">
        <f ca="1"/>
        <v>Lt</v>
      </c>
    </row>
    <row r="58" spans="7:24" x14ac:dyDescent="0.35">
      <c r="G58" s="13"/>
      <c r="P58" s="13" t="s">
        <v>66</v>
      </c>
      <c r="Q58" s="10">
        <v>4682.72</v>
      </c>
      <c r="R58" s="10">
        <v>4144</v>
      </c>
      <c r="S58" s="10">
        <v>112</v>
      </c>
      <c r="T58" s="10"/>
      <c r="U58" t="str">
        <f ca="1"/>
        <v>Product28</v>
      </c>
      <c r="V58" t="str">
        <f ca="1"/>
        <v>Product28</v>
      </c>
      <c r="W58" t="str">
        <f ca="1"/>
        <v>Product28</v>
      </c>
      <c r="X58" t="str">
        <f ca="1"/>
        <v>Product28</v>
      </c>
    </row>
    <row r="59" spans="7:24" x14ac:dyDescent="0.35">
      <c r="P59" s="19" t="s">
        <v>111</v>
      </c>
      <c r="Q59" s="10">
        <v>4682.72</v>
      </c>
      <c r="R59" s="10">
        <v>4144</v>
      </c>
      <c r="S59" s="10">
        <v>112</v>
      </c>
      <c r="T59" s="10"/>
      <c r="U59" t="str">
        <f ca="1"/>
        <v>No.</v>
      </c>
      <c r="V59" t="str">
        <f ca="1"/>
        <v>No.</v>
      </c>
      <c r="W59" t="str">
        <f ca="1"/>
        <v>No.</v>
      </c>
      <c r="X59" t="str">
        <f ca="1"/>
        <v>No.</v>
      </c>
    </row>
    <row r="60" spans="7:24" x14ac:dyDescent="0.35">
      <c r="P60" s="13" t="s">
        <v>68</v>
      </c>
      <c r="Q60" s="10">
        <v>5523.44</v>
      </c>
      <c r="R60" s="10">
        <v>4888</v>
      </c>
      <c r="S60" s="10">
        <v>104</v>
      </c>
      <c r="T60" s="10"/>
      <c r="U60" t="str">
        <f ca="1"/>
        <v>Product29</v>
      </c>
      <c r="V60" t="str">
        <f ca="1"/>
        <v>Product29</v>
      </c>
      <c r="W60" t="str">
        <f ca="1"/>
        <v>Product29</v>
      </c>
      <c r="X60" t="str">
        <f ca="1"/>
        <v>Product29</v>
      </c>
    </row>
    <row r="61" spans="7:24" x14ac:dyDescent="0.35">
      <c r="P61" s="19" t="s">
        <v>109</v>
      </c>
      <c r="Q61" s="10">
        <v>5523.44</v>
      </c>
      <c r="R61" s="10">
        <v>4888</v>
      </c>
      <c r="S61" s="10">
        <v>104</v>
      </c>
      <c r="T61" s="10"/>
      <c r="U61" t="str">
        <f ca="1"/>
        <v>Lt</v>
      </c>
      <c r="V61" t="str">
        <f ca="1"/>
        <v>Lt</v>
      </c>
      <c r="W61" t="str">
        <f ca="1"/>
        <v>Lt</v>
      </c>
      <c r="X61" t="str">
        <f ca="1"/>
        <v>Lt</v>
      </c>
    </row>
    <row r="62" spans="7:24" x14ac:dyDescent="0.35">
      <c r="P62" s="13" t="s">
        <v>70</v>
      </c>
      <c r="Q62" s="10">
        <v>22945.919999999998</v>
      </c>
      <c r="R62" s="10">
        <v>16872</v>
      </c>
      <c r="S62" s="10">
        <v>114</v>
      </c>
      <c r="T62" s="10"/>
      <c r="U62" t="str">
        <f ca="1"/>
        <v>Product30</v>
      </c>
      <c r="V62" t="str">
        <f ca="1"/>
        <v>Product30</v>
      </c>
      <c r="W62" t="str">
        <f ca="1"/>
        <v>Product30</v>
      </c>
      <c r="X62" t="str">
        <f ca="1"/>
        <v>Product30</v>
      </c>
    </row>
    <row r="63" spans="7:24" x14ac:dyDescent="0.35">
      <c r="P63" s="19" t="s">
        <v>110</v>
      </c>
      <c r="Q63" s="10">
        <v>22945.919999999998</v>
      </c>
      <c r="R63" s="10">
        <v>16872</v>
      </c>
      <c r="S63" s="10">
        <v>114</v>
      </c>
      <c r="T63" s="10"/>
      <c r="U63" t="str">
        <f ca="1"/>
        <v>Ft</v>
      </c>
      <c r="V63" t="str">
        <f ca="1"/>
        <v>Ft</v>
      </c>
      <c r="W63" t="str">
        <f ca="1"/>
        <v>Ft</v>
      </c>
      <c r="X63" t="str">
        <f ca="1"/>
        <v>Ft</v>
      </c>
    </row>
    <row r="64" spans="7:24" x14ac:dyDescent="0.35">
      <c r="P64" s="13" t="s">
        <v>72</v>
      </c>
      <c r="Q64" s="10">
        <v>6249.5999999999995</v>
      </c>
      <c r="R64" s="10">
        <v>5580</v>
      </c>
      <c r="S64" s="10">
        <v>60</v>
      </c>
      <c r="T64" s="10"/>
      <c r="U64" t="str">
        <f ca="1"/>
        <v>Product31</v>
      </c>
      <c r="V64" t="str">
        <f ca="1"/>
        <v>Product31</v>
      </c>
      <c r="W64" t="str">
        <f ca="1"/>
        <v>Product31</v>
      </c>
      <c r="X64" t="str">
        <f ca="1"/>
        <v>Product31</v>
      </c>
    </row>
    <row r="65" spans="16:24" x14ac:dyDescent="0.35">
      <c r="P65" s="19" t="s">
        <v>9</v>
      </c>
      <c r="Q65" s="10">
        <v>6249.5999999999995</v>
      </c>
      <c r="R65" s="10">
        <v>5580</v>
      </c>
      <c r="S65" s="10">
        <v>60</v>
      </c>
      <c r="T65" s="10"/>
      <c r="U65" t="str">
        <f ca="1"/>
        <v>Kg</v>
      </c>
      <c r="V65" t="str">
        <f ca="1"/>
        <v>Kg</v>
      </c>
      <c r="W65" t="str">
        <f ca="1"/>
        <v>Kg</v>
      </c>
      <c r="X65" t="str">
        <f ca="1"/>
        <v>Kg</v>
      </c>
    </row>
    <row r="66" spans="16:24" x14ac:dyDescent="0.35">
      <c r="P66" s="13" t="s">
        <v>74</v>
      </c>
      <c r="Q66" s="10">
        <v>16329.72</v>
      </c>
      <c r="R66" s="10">
        <v>12371</v>
      </c>
      <c r="S66" s="10">
        <v>139</v>
      </c>
      <c r="T66" s="10"/>
      <c r="U66" t="str">
        <f ca="1"/>
        <v>Product32</v>
      </c>
      <c r="V66" t="str">
        <f ca="1"/>
        <v>Product32</v>
      </c>
      <c r="W66" t="str">
        <f ca="1"/>
        <v>Product32</v>
      </c>
      <c r="X66" t="str">
        <f ca="1"/>
        <v>Product32</v>
      </c>
    </row>
    <row r="67" spans="16:24" x14ac:dyDescent="0.35">
      <c r="P67" s="19" t="s">
        <v>9</v>
      </c>
      <c r="Q67" s="10">
        <v>16329.72</v>
      </c>
      <c r="R67" s="10">
        <v>12371</v>
      </c>
      <c r="S67" s="10">
        <v>139</v>
      </c>
      <c r="T67" s="10"/>
      <c r="U67" t="str">
        <f ca="1"/>
        <v>Kg</v>
      </c>
      <c r="V67" t="str">
        <f ca="1"/>
        <v>Kg</v>
      </c>
      <c r="W67" t="str">
        <f ca="1"/>
        <v>Kg</v>
      </c>
      <c r="X67" t="str">
        <f ca="1"/>
        <v>Kg</v>
      </c>
    </row>
    <row r="68" spans="16:24" x14ac:dyDescent="0.35">
      <c r="P68" s="13" t="s">
        <v>76</v>
      </c>
      <c r="Q68" s="10">
        <v>13645.800000000001</v>
      </c>
      <c r="R68" s="10">
        <v>10830</v>
      </c>
      <c r="S68" s="10">
        <v>114</v>
      </c>
      <c r="T68" s="10"/>
      <c r="U68" t="str">
        <f ca="1"/>
        <v>Product33</v>
      </c>
      <c r="V68" t="str">
        <f ca="1"/>
        <v>Product33</v>
      </c>
      <c r="W68" t="str">
        <f ca="1"/>
        <v>Product33</v>
      </c>
      <c r="X68" t="str">
        <f ca="1"/>
        <v>Product33</v>
      </c>
    </row>
    <row r="69" spans="16:24" x14ac:dyDescent="0.35">
      <c r="P69" s="19" t="s">
        <v>9</v>
      </c>
      <c r="Q69" s="10">
        <v>13645.800000000001</v>
      </c>
      <c r="R69" s="10">
        <v>10830</v>
      </c>
      <c r="S69" s="10">
        <v>114</v>
      </c>
      <c r="T69" s="10"/>
      <c r="U69" t="str">
        <f ca="1"/>
        <v>Kg</v>
      </c>
      <c r="V69" t="str">
        <f ca="1"/>
        <v>Kg</v>
      </c>
      <c r="W69" t="str">
        <f ca="1"/>
        <v>Kg</v>
      </c>
      <c r="X69" t="str">
        <f ca="1"/>
        <v>Kg</v>
      </c>
    </row>
    <row r="70" spans="16:24" x14ac:dyDescent="0.35">
      <c r="P70" s="13" t="s">
        <v>78</v>
      </c>
      <c r="Q70" s="10">
        <v>8978.2000000000007</v>
      </c>
      <c r="R70" s="10">
        <v>8470</v>
      </c>
      <c r="S70" s="10">
        <v>154</v>
      </c>
      <c r="T70" s="10"/>
      <c r="U70" t="str">
        <f ca="1"/>
        <v>Product34</v>
      </c>
      <c r="V70" t="str">
        <f ca="1"/>
        <v>Product34</v>
      </c>
      <c r="W70" t="str">
        <f ca="1"/>
        <v>Product34</v>
      </c>
      <c r="X70" t="str">
        <f ca="1"/>
        <v>Product34</v>
      </c>
    </row>
    <row r="71" spans="16:24" x14ac:dyDescent="0.35">
      <c r="P71" s="19" t="s">
        <v>109</v>
      </c>
      <c r="Q71" s="10">
        <v>8978.2000000000007</v>
      </c>
      <c r="R71" s="10">
        <v>8470</v>
      </c>
      <c r="S71" s="10">
        <v>154</v>
      </c>
      <c r="T71" s="10"/>
      <c r="U71" t="str">
        <f ca="1"/>
        <v>Lt</v>
      </c>
      <c r="V71" t="str">
        <f ca="1"/>
        <v>Lt</v>
      </c>
      <c r="W71" t="str">
        <f ca="1"/>
        <v>Lt</v>
      </c>
      <c r="X71" t="str">
        <f ca="1"/>
        <v>Lt</v>
      </c>
    </row>
    <row r="72" spans="16:24" x14ac:dyDescent="0.35">
      <c r="P72" s="13" t="s">
        <v>80</v>
      </c>
      <c r="Q72" s="10">
        <v>703.5</v>
      </c>
      <c r="R72" s="10">
        <v>525</v>
      </c>
      <c r="S72" s="10">
        <v>105</v>
      </c>
      <c r="T72" s="10"/>
      <c r="U72" t="str">
        <f ca="1"/>
        <v>Product35</v>
      </c>
      <c r="V72" t="str">
        <f ca="1"/>
        <v>Product35</v>
      </c>
      <c r="W72" t="str">
        <f ca="1"/>
        <v>Product35</v>
      </c>
      <c r="X72" t="str">
        <f ca="1"/>
        <v>Product35</v>
      </c>
    </row>
    <row r="73" spans="16:24" x14ac:dyDescent="0.35">
      <c r="P73" s="19" t="s">
        <v>111</v>
      </c>
      <c r="Q73" s="10">
        <v>703.5</v>
      </c>
      <c r="R73" s="10">
        <v>525</v>
      </c>
      <c r="S73" s="10">
        <v>105</v>
      </c>
      <c r="T73" s="10"/>
      <c r="U73" t="str">
        <f ca="1"/>
        <v>No.</v>
      </c>
      <c r="V73" t="str">
        <f ca="1"/>
        <v>No.</v>
      </c>
      <c r="W73" t="str">
        <f ca="1"/>
        <v>No.</v>
      </c>
      <c r="X73" t="str">
        <f ca="1"/>
        <v>No.</v>
      </c>
    </row>
    <row r="74" spans="16:24" x14ac:dyDescent="0.35">
      <c r="P74" s="13" t="s">
        <v>82</v>
      </c>
      <c r="Q74" s="10">
        <v>7222.5</v>
      </c>
      <c r="R74" s="10">
        <v>6750</v>
      </c>
      <c r="S74" s="10">
        <v>75</v>
      </c>
      <c r="T74" s="10"/>
      <c r="U74" t="str">
        <f ca="1"/>
        <v>Product36</v>
      </c>
      <c r="V74" t="str">
        <f ca="1"/>
        <v>Product36</v>
      </c>
      <c r="W74" t="str">
        <f ca="1"/>
        <v>Product36</v>
      </c>
      <c r="X74" t="str">
        <f ca="1"/>
        <v>Product36</v>
      </c>
    </row>
    <row r="75" spans="16:24" x14ac:dyDescent="0.35">
      <c r="P75" s="19" t="s">
        <v>9</v>
      </c>
      <c r="Q75" s="10">
        <v>7222.5</v>
      </c>
      <c r="R75" s="10">
        <v>6750</v>
      </c>
      <c r="S75" s="10">
        <v>75</v>
      </c>
      <c r="T75" s="10"/>
      <c r="U75" t="str">
        <f ca="1"/>
        <v>Kg</v>
      </c>
      <c r="V75" t="str">
        <f ca="1"/>
        <v>Kg</v>
      </c>
      <c r="W75" t="str">
        <f ca="1"/>
        <v>Kg</v>
      </c>
      <c r="X75" t="str">
        <f ca="1"/>
        <v>Kg</v>
      </c>
    </row>
    <row r="76" spans="16:24" x14ac:dyDescent="0.35">
      <c r="P76" s="13" t="s">
        <v>84</v>
      </c>
      <c r="Q76" s="10">
        <v>5145.6000000000004</v>
      </c>
      <c r="R76" s="10">
        <v>4020</v>
      </c>
      <c r="S76" s="10">
        <v>60</v>
      </c>
      <c r="T76" s="10"/>
      <c r="U76" t="str">
        <f ca="1"/>
        <v>Product37</v>
      </c>
      <c r="V76" t="str">
        <f ca="1"/>
        <v>Product37</v>
      </c>
      <c r="W76" t="str">
        <f ca="1"/>
        <v>Product37</v>
      </c>
      <c r="X76" t="str">
        <f ca="1"/>
        <v>Product37</v>
      </c>
    </row>
    <row r="77" spans="16:24" x14ac:dyDescent="0.35">
      <c r="P77" s="19" t="s">
        <v>9</v>
      </c>
      <c r="Q77" s="10">
        <v>5145.6000000000004</v>
      </c>
      <c r="R77" s="10">
        <v>4020</v>
      </c>
      <c r="S77" s="10">
        <v>60</v>
      </c>
      <c r="T77" s="10"/>
      <c r="U77" t="str">
        <f ca="1"/>
        <v>Kg</v>
      </c>
      <c r="V77" t="str">
        <f ca="1"/>
        <v>Kg</v>
      </c>
      <c r="W77" t="str">
        <f ca="1"/>
        <v>Kg</v>
      </c>
      <c r="X77" t="str">
        <f ca="1"/>
        <v>Kg</v>
      </c>
    </row>
    <row r="78" spans="16:24" x14ac:dyDescent="0.35">
      <c r="P78" s="13" t="s">
        <v>87</v>
      </c>
      <c r="Q78" s="10">
        <v>8871.1200000000008</v>
      </c>
      <c r="R78" s="10">
        <v>7992</v>
      </c>
      <c r="S78" s="10">
        <v>111</v>
      </c>
      <c r="T78" s="10"/>
      <c r="U78" t="str">
        <f ca="1"/>
        <v>Product38</v>
      </c>
      <c r="V78" t="str">
        <f ca="1"/>
        <v>Product38</v>
      </c>
      <c r="W78" t="str">
        <f ca="1"/>
        <v>Product38</v>
      </c>
      <c r="X78" t="str">
        <f ca="1"/>
        <v>Product38</v>
      </c>
    </row>
    <row r="79" spans="16:24" x14ac:dyDescent="0.35">
      <c r="P79" s="19" t="s">
        <v>9</v>
      </c>
      <c r="Q79" s="10">
        <v>8871.1200000000008</v>
      </c>
      <c r="R79" s="10">
        <v>7992</v>
      </c>
      <c r="S79" s="10">
        <v>111</v>
      </c>
      <c r="T79" s="10"/>
      <c r="U79" t="str">
        <f ca="1"/>
        <v>Kg</v>
      </c>
      <c r="V79" t="str">
        <f ca="1"/>
        <v>Kg</v>
      </c>
      <c r="W79" t="str">
        <f ca="1"/>
        <v>Kg</v>
      </c>
      <c r="X79" t="str">
        <f ca="1"/>
        <v>Kg</v>
      </c>
    </row>
    <row r="80" spans="16:24" x14ac:dyDescent="0.35">
      <c r="P80" s="13" t="s">
        <v>89</v>
      </c>
      <c r="Q80" s="10">
        <v>3957.15</v>
      </c>
      <c r="R80" s="10">
        <v>3441</v>
      </c>
      <c r="S80" s="10">
        <v>93</v>
      </c>
      <c r="T80" s="10"/>
      <c r="U80" t="str">
        <f ca="1"/>
        <v>Product39</v>
      </c>
      <c r="V80" t="str">
        <f ca="1"/>
        <v>Product39</v>
      </c>
      <c r="W80" t="str">
        <f ca="1"/>
        <v>Product39</v>
      </c>
      <c r="X80" t="str">
        <f ca="1"/>
        <v>Product39</v>
      </c>
    </row>
    <row r="81" spans="16:24" x14ac:dyDescent="0.35">
      <c r="P81" s="19" t="s">
        <v>111</v>
      </c>
      <c r="Q81" s="10">
        <v>3957.15</v>
      </c>
      <c r="R81" s="10">
        <v>3441</v>
      </c>
      <c r="S81" s="10">
        <v>93</v>
      </c>
      <c r="T81" s="10"/>
      <c r="U81" t="str">
        <f ca="1"/>
        <v>No.</v>
      </c>
      <c r="V81" t="str">
        <f ca="1"/>
        <v>No.</v>
      </c>
      <c r="W81" t="str">
        <f ca="1"/>
        <v>No.</v>
      </c>
      <c r="X81" t="str">
        <f ca="1"/>
        <v>No.</v>
      </c>
    </row>
    <row r="82" spans="16:24" x14ac:dyDescent="0.35">
      <c r="P82" s="13" t="s">
        <v>91</v>
      </c>
      <c r="Q82" s="10">
        <v>7718.4000000000005</v>
      </c>
      <c r="R82" s="10">
        <v>6030</v>
      </c>
      <c r="S82" s="10">
        <v>67</v>
      </c>
      <c r="T82" s="10"/>
      <c r="U82" t="str">
        <f ca="1"/>
        <v>Product40</v>
      </c>
      <c r="V82" t="str">
        <f ca="1"/>
        <v>Product40</v>
      </c>
      <c r="W82" t="str">
        <f ca="1"/>
        <v>Product40</v>
      </c>
      <c r="X82" t="str">
        <f ca="1"/>
        <v>Product40</v>
      </c>
    </row>
    <row r="83" spans="16:24" x14ac:dyDescent="0.35">
      <c r="P83" s="19" t="s">
        <v>9</v>
      </c>
      <c r="Q83" s="10">
        <v>7718.4000000000005</v>
      </c>
      <c r="R83" s="10">
        <v>6030</v>
      </c>
      <c r="S83" s="10">
        <v>67</v>
      </c>
      <c r="T83" s="10"/>
      <c r="U83" t="str">
        <f ca="1"/>
        <v>Kg</v>
      </c>
      <c r="V83" t="str">
        <f ca="1"/>
        <v>Kg</v>
      </c>
      <c r="W83" t="str">
        <f ca="1"/>
        <v>Kg</v>
      </c>
      <c r="X83" t="str">
        <f ca="1"/>
        <v>Kg</v>
      </c>
    </row>
    <row r="84" spans="16:24" x14ac:dyDescent="0.35">
      <c r="P84" s="13" t="s">
        <v>93</v>
      </c>
      <c r="Q84" s="10">
        <v>22952.16</v>
      </c>
      <c r="R84" s="10">
        <v>18216</v>
      </c>
      <c r="S84" s="10">
        <v>132</v>
      </c>
      <c r="T84" s="10"/>
      <c r="U84" t="str">
        <f ca="1"/>
        <v>Product41</v>
      </c>
      <c r="V84" t="str">
        <f ca="1"/>
        <v>Product41</v>
      </c>
      <c r="W84" t="str">
        <f ca="1"/>
        <v>Product41</v>
      </c>
      <c r="X84" t="str">
        <f ca="1"/>
        <v>Product41</v>
      </c>
    </row>
    <row r="85" spans="16:24" x14ac:dyDescent="0.35">
      <c r="P85" s="19" t="s">
        <v>110</v>
      </c>
      <c r="Q85" s="10">
        <v>22952.16</v>
      </c>
      <c r="R85" s="10">
        <v>18216</v>
      </c>
      <c r="S85" s="10">
        <v>132</v>
      </c>
      <c r="T85" s="10"/>
      <c r="U85" t="str">
        <f ca="1"/>
        <v>Ft</v>
      </c>
      <c r="V85" t="str">
        <f ca="1"/>
        <v>Ft</v>
      </c>
      <c r="W85" t="str">
        <f ca="1"/>
        <v>Ft</v>
      </c>
      <c r="X85" t="str">
        <f ca="1"/>
        <v>Ft</v>
      </c>
    </row>
    <row r="86" spans="16:24" x14ac:dyDescent="0.35">
      <c r="P86" s="13" t="s">
        <v>95</v>
      </c>
      <c r="Q86" s="10">
        <v>20574</v>
      </c>
      <c r="R86" s="10">
        <v>15240</v>
      </c>
      <c r="S86" s="10">
        <v>127</v>
      </c>
      <c r="T86" s="10"/>
      <c r="U86" t="str">
        <f ca="1"/>
        <v>Product42</v>
      </c>
      <c r="V86" t="str">
        <f ca="1"/>
        <v>Product42</v>
      </c>
      <c r="W86" t="str">
        <f ca="1"/>
        <v>Product42</v>
      </c>
      <c r="X86" t="str">
        <f ca="1"/>
        <v>Product42</v>
      </c>
    </row>
    <row r="87" spans="16:24" x14ac:dyDescent="0.35">
      <c r="P87" s="19" t="s">
        <v>110</v>
      </c>
      <c r="Q87" s="10">
        <v>20574</v>
      </c>
      <c r="R87" s="10">
        <v>15240</v>
      </c>
      <c r="S87" s="10">
        <v>127</v>
      </c>
      <c r="T87" s="10"/>
      <c r="U87" t="str">
        <f ca="1"/>
        <v>Ft</v>
      </c>
      <c r="V87" t="str">
        <f ca="1"/>
        <v>Ft</v>
      </c>
      <c r="W87" t="str">
        <f ca="1"/>
        <v>Ft</v>
      </c>
      <c r="X87" t="str">
        <f ca="1"/>
        <v>Ft</v>
      </c>
    </row>
    <row r="88" spans="16:24" x14ac:dyDescent="0.35">
      <c r="P88" s="13" t="s">
        <v>97</v>
      </c>
      <c r="Q88" s="10">
        <v>6064.8399999999992</v>
      </c>
      <c r="R88" s="10">
        <v>4891</v>
      </c>
      <c r="S88" s="10">
        <v>73</v>
      </c>
      <c r="T88" s="10"/>
      <c r="U88" t="str">
        <f ca="1"/>
        <v>Product43</v>
      </c>
      <c r="V88" t="str">
        <f ca="1"/>
        <v>Product43</v>
      </c>
      <c r="W88" t="str">
        <f ca="1"/>
        <v>Product43</v>
      </c>
      <c r="X88" t="str">
        <f ca="1"/>
        <v>Product43</v>
      </c>
    </row>
    <row r="89" spans="16:24" x14ac:dyDescent="0.35">
      <c r="P89" s="19" t="s">
        <v>9</v>
      </c>
      <c r="Q89" s="10">
        <v>6064.8399999999992</v>
      </c>
      <c r="R89" s="10">
        <v>4891</v>
      </c>
      <c r="S89" s="10">
        <v>73</v>
      </c>
      <c r="T89" s="10"/>
      <c r="U89" t="str">
        <f ca="1"/>
        <v>Kg</v>
      </c>
      <c r="V89" t="str">
        <f ca="1"/>
        <v>Kg</v>
      </c>
      <c r="W89" t="str">
        <f ca="1"/>
        <v>Kg</v>
      </c>
      <c r="X89" t="str">
        <f ca="1"/>
        <v>Kg</v>
      </c>
    </row>
    <row r="90" spans="16:24" x14ac:dyDescent="0.35">
      <c r="P90" s="13" t="s">
        <v>99</v>
      </c>
      <c r="Q90" s="10">
        <v>16333.92</v>
      </c>
      <c r="R90" s="10">
        <v>15124</v>
      </c>
      <c r="S90" s="10">
        <v>199</v>
      </c>
      <c r="T90" s="10"/>
      <c r="U90" t="str">
        <f ca="1"/>
        <v>Product44</v>
      </c>
      <c r="V90" t="str">
        <f ca="1"/>
        <v>Product44</v>
      </c>
      <c r="W90" t="str">
        <f ca="1"/>
        <v>Product44</v>
      </c>
      <c r="X90" t="str">
        <f ca="1"/>
        <v>Product44</v>
      </c>
    </row>
    <row r="91" spans="16:24" x14ac:dyDescent="0.35">
      <c r="P91" s="19" t="s">
        <v>9</v>
      </c>
      <c r="Q91" s="10">
        <v>16333.92</v>
      </c>
      <c r="R91" s="10">
        <v>15124</v>
      </c>
      <c r="S91" s="10">
        <v>199</v>
      </c>
      <c r="T91" s="10"/>
      <c r="U91" t="str">
        <f ca="1"/>
        <v>Kg</v>
      </c>
      <c r="V91" t="str">
        <f ca="1"/>
        <v>Kg</v>
      </c>
      <c r="W91" t="str">
        <f ca="1"/>
        <v>Kg</v>
      </c>
      <c r="X91" t="str">
        <f ca="1"/>
        <v>Kg</v>
      </c>
    </row>
    <row r="92" spans="16:24" x14ac:dyDescent="0.35">
      <c r="P92" s="13" t="s">
        <v>119</v>
      </c>
      <c r="Q92" s="10">
        <v>401411.92</v>
      </c>
      <c r="R92" s="10">
        <v>332504</v>
      </c>
      <c r="S92" s="10">
        <v>4280</v>
      </c>
      <c r="U92" t="str">
        <f ca="1"/>
        <v>Grand Total</v>
      </c>
      <c r="V92" t="str">
        <f ca="1"/>
        <v>Grand Total</v>
      </c>
      <c r="W92" t="str">
        <f ca="1"/>
        <v>Grand Total</v>
      </c>
      <c r="X92" t="str">
        <f ca="1"/>
        <v>Grand Total</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Input Data</vt:lpstr>
      <vt:lpstr>Master Data</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MAHABA BAKARI</dc:creator>
  <cp:lastModifiedBy>MAHABA BAKARI</cp:lastModifiedBy>
  <dcterms:created xsi:type="dcterms:W3CDTF">2021-11-03T11:40:02Z</dcterms:created>
  <dcterms:modified xsi:type="dcterms:W3CDTF">2024-11-30T09:18:50Z</dcterms:modified>
</cp:coreProperties>
</file>