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" sheetId="1" r:id="rId4"/>
  </sheets>
  <definedNames/>
  <calcPr/>
</workbook>
</file>

<file path=xl/sharedStrings.xml><?xml version="1.0" encoding="utf-8"?>
<sst xmlns="http://schemas.openxmlformats.org/spreadsheetml/2006/main" count="48" uniqueCount="47">
  <si>
    <t>$, 000 000</t>
  </si>
  <si>
    <t>Metals and Mining Co.</t>
  </si>
  <si>
    <t>PROFIT AND LOSS STATEMENT</t>
  </si>
  <si>
    <t>EVA = NOPAT - Finance Charge</t>
  </si>
  <si>
    <t>Sales</t>
  </si>
  <si>
    <t>WACC = (Cost of Equity * % of Equity) + (Cost of Debt * % of Debt)*(1-tax rate)</t>
  </si>
  <si>
    <t>Cost of Goods Sold</t>
  </si>
  <si>
    <t>Cost of Equity = Risk-free Rate + Beta * (Market Return - Risk Free Rate)</t>
  </si>
  <si>
    <t>Gross Profit</t>
  </si>
  <si>
    <t>Cost of Debt = Cost of Interest / Total Debt OR use bond coupon rate</t>
  </si>
  <si>
    <t>Expenses</t>
  </si>
  <si>
    <t>Capital invested = Equity + Long Term Debt at the beginning of the period</t>
  </si>
  <si>
    <t>Salaries and Benefits</t>
  </si>
  <si>
    <t>Finance charge = WACC * Capital invested</t>
  </si>
  <si>
    <t>Rent and Overheads</t>
  </si>
  <si>
    <t>NOPAT = (EBIT + non-operating gains/losses)*(1-tax rate)</t>
  </si>
  <si>
    <t>Depreciation &amp; Amortization</t>
  </si>
  <si>
    <t>EBIT</t>
  </si>
  <si>
    <t>Interest</t>
  </si>
  <si>
    <t>Earnings before Tax</t>
  </si>
  <si>
    <t>Tax</t>
  </si>
  <si>
    <t>Net Profit</t>
  </si>
  <si>
    <t xml:space="preserve"> </t>
  </si>
  <si>
    <t>Tax Rate Assumption</t>
  </si>
  <si>
    <t>BALANCE SHEET</t>
  </si>
  <si>
    <t>Assets(LIAB +Share Equity)</t>
  </si>
  <si>
    <t>Long-term liabilities</t>
  </si>
  <si>
    <t>Short-term liabilities</t>
  </si>
  <si>
    <t>Liabilities</t>
  </si>
  <si>
    <t>Shareholders Equity</t>
  </si>
  <si>
    <t>Risk-free rate (US, 2019)</t>
  </si>
  <si>
    <t>Industry beta (unlevered)</t>
  </si>
  <si>
    <t>Market return (S&amp;P)</t>
  </si>
  <si>
    <t>Coupon rate of MM Co.</t>
  </si>
  <si>
    <t>Beta (relevered) = IB *  liab / equity</t>
  </si>
  <si>
    <t>Cost of Equity</t>
  </si>
  <si>
    <t>Cost of Debt</t>
  </si>
  <si>
    <t>Benchmark</t>
  </si>
  <si>
    <t>WACC- For profitability</t>
  </si>
  <si>
    <t>Capital invested</t>
  </si>
  <si>
    <t>Finance charge</t>
  </si>
  <si>
    <t>NOPAT</t>
  </si>
  <si>
    <t>EVA</t>
  </si>
  <si>
    <t>this added no value as its all negative</t>
  </si>
  <si>
    <t>ROIC (profit% / capital invsted)</t>
  </si>
  <si>
    <t>ROA</t>
  </si>
  <si>
    <t>ROE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</si>
</sst>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;(#,##0.00)"/>
  </numFmts>
  <fonts count="7">
    <font>
      <sz val="10.0"/>
      <color rgb="FF000000"/>
      <name val="Arial"/>
    </font>
    <font>
      <i/>
      <color theme="1"/>
      <name val="Arial"/>
    </font>
    <font>
      <b/>
      <i/>
      <color theme="1"/>
      <name val="Arial"/>
    </font>
    <font>
      <b/>
      <color theme="1"/>
      <name val="Arial"/>
    </font>
    <font>
      <color theme="1"/>
      <name val="Arial"/>
    </font>
    <font>
      <color rgb="FF0000FF"/>
      <name val="Arial"/>
    </font>
    <font>
      <i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164" xfId="0" applyFont="1" applyNumberFormat="1"/>
    <xf borderId="0" fillId="2" fontId="3" numFmtId="164" xfId="0" applyFill="1" applyFont="1" applyNumberFormat="1"/>
    <xf borderId="0" fillId="0" fontId="4" numFmtId="0" xfId="0" applyAlignment="1" applyFont="1">
      <alignment readingOrder="0"/>
    </xf>
    <xf borderId="0" fillId="2" fontId="1" numFmtId="10" xfId="0" applyFont="1" applyNumberFormat="1"/>
    <xf borderId="0" fillId="0" fontId="3" numFmtId="0" xfId="0" applyAlignment="1" applyFont="1">
      <alignment readingOrder="0"/>
    </xf>
    <xf borderId="0" fillId="0" fontId="6" numFmtId="9" xfId="0" applyFont="1" applyNumberFormat="1"/>
    <xf borderId="0" fillId="0" fontId="6" numFmtId="0" xfId="0" applyFont="1"/>
    <xf borderId="0" fillId="2" fontId="4" numFmtId="2" xfId="0" applyFont="1" applyNumberFormat="1"/>
    <xf borderId="0" fillId="2" fontId="4" numFmtId="10" xfId="0" applyFont="1" applyNumberFormat="1"/>
    <xf borderId="0" fillId="3" fontId="4" numFmtId="10" xfId="0" applyFill="1" applyFont="1" applyNumberFormat="1"/>
    <xf borderId="0" fillId="3" fontId="4" numFmtId="0" xfId="0" applyFont="1"/>
    <xf borderId="0" fillId="3" fontId="4" numFmtId="164" xfId="0" applyFont="1" applyNumberFormat="1"/>
    <xf borderId="0" fillId="2" fontId="4" numFmtId="164" xfId="0" applyFont="1" applyNumberFormat="1"/>
    <xf borderId="0" fillId="0" fontId="4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1.86"/>
    <col customWidth="1" min="2" max="6" width="14.43"/>
    <col customWidth="1" min="9" max="9" width="66.14"/>
  </cols>
  <sheetData>
    <row r="1" ht="15.7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3" t="s">
        <v>2</v>
      </c>
      <c r="B2" s="3">
        <v>2016.0</v>
      </c>
      <c r="C2" s="3">
        <v>2017.0</v>
      </c>
      <c r="D2" s="3">
        <v>2018.0</v>
      </c>
      <c r="E2" s="3">
        <v>2019.0</v>
      </c>
      <c r="I2" s="2" t="s">
        <v>3</v>
      </c>
    </row>
    <row r="3" ht="15.75" customHeight="1">
      <c r="A3" s="4" t="s">
        <v>4</v>
      </c>
      <c r="B3" s="5">
        <v>8000.0</v>
      </c>
      <c r="C3" s="5">
        <v>8800.0</v>
      </c>
      <c r="D3" s="5">
        <v>9000.0</v>
      </c>
      <c r="E3" s="5">
        <v>12000.0</v>
      </c>
      <c r="I3" s="1" t="s">
        <v>5</v>
      </c>
    </row>
    <row r="4" ht="15.75" customHeight="1">
      <c r="A4" s="4" t="s">
        <v>6</v>
      </c>
      <c r="B4" s="5">
        <v>4000.0</v>
      </c>
      <c r="C4" s="5">
        <v>4200.0</v>
      </c>
      <c r="D4" s="5">
        <v>5000.0</v>
      </c>
      <c r="E4" s="5">
        <v>7200.0</v>
      </c>
      <c r="I4" s="1" t="s">
        <v>7</v>
      </c>
    </row>
    <row r="5" ht="15.75" customHeight="1">
      <c r="A5" s="3" t="s">
        <v>8</v>
      </c>
      <c r="B5" s="6">
        <f t="shared" ref="B5:E5" si="1">B3-B4</f>
        <v>4000</v>
      </c>
      <c r="C5" s="6">
        <f t="shared" si="1"/>
        <v>4600</v>
      </c>
      <c r="D5" s="6">
        <f t="shared" si="1"/>
        <v>4000</v>
      </c>
      <c r="E5" s="6">
        <f t="shared" si="1"/>
        <v>4800</v>
      </c>
      <c r="I5" s="1" t="s">
        <v>9</v>
      </c>
    </row>
    <row r="6" ht="15.75" customHeight="1">
      <c r="A6" s="3" t="s">
        <v>10</v>
      </c>
      <c r="B6" s="6">
        <f t="shared" ref="B6:E6" si="2">SUM(B7:B9)</f>
        <v>510</v>
      </c>
      <c r="C6" s="6">
        <f t="shared" si="2"/>
        <v>411</v>
      </c>
      <c r="D6" s="6">
        <f t="shared" si="2"/>
        <v>622</v>
      </c>
      <c r="E6" s="6">
        <f t="shared" si="2"/>
        <v>594</v>
      </c>
      <c r="I6" s="1" t="s">
        <v>11</v>
      </c>
    </row>
    <row r="7" ht="15.75" customHeight="1">
      <c r="A7" s="4" t="s">
        <v>12</v>
      </c>
      <c r="B7" s="5">
        <v>10.0</v>
      </c>
      <c r="C7" s="5">
        <v>11.0</v>
      </c>
      <c r="D7" s="5">
        <v>12.0</v>
      </c>
      <c r="E7" s="5">
        <v>14.0</v>
      </c>
      <c r="I7" s="1" t="s">
        <v>13</v>
      </c>
    </row>
    <row r="8" ht="15.75" customHeight="1">
      <c r="A8" s="4" t="s">
        <v>14</v>
      </c>
      <c r="B8" s="5">
        <v>200.0</v>
      </c>
      <c r="C8" s="5">
        <v>250.0</v>
      </c>
      <c r="D8" s="5">
        <v>230.0</v>
      </c>
      <c r="E8" s="5">
        <v>180.0</v>
      </c>
      <c r="I8" s="1" t="s">
        <v>15</v>
      </c>
    </row>
    <row r="9" ht="15.75" customHeight="1">
      <c r="A9" s="4" t="s">
        <v>16</v>
      </c>
      <c r="B9" s="5">
        <v>300.0</v>
      </c>
      <c r="C9" s="5">
        <v>150.0</v>
      </c>
      <c r="D9" s="5">
        <v>380.0</v>
      </c>
      <c r="E9" s="5">
        <v>400.0</v>
      </c>
    </row>
    <row r="10" ht="15.75" customHeight="1">
      <c r="A10" s="3" t="s">
        <v>17</v>
      </c>
      <c r="B10" s="6">
        <f t="shared" ref="B10:E10" si="3"> B5-B6</f>
        <v>3490</v>
      </c>
      <c r="C10" s="6">
        <f t="shared" si="3"/>
        <v>4189</v>
      </c>
      <c r="D10" s="6">
        <f t="shared" si="3"/>
        <v>3378</v>
      </c>
      <c r="E10" s="6">
        <f t="shared" si="3"/>
        <v>4206</v>
      </c>
    </row>
    <row r="11" ht="15.75" customHeight="1">
      <c r="A11" s="4" t="s">
        <v>18</v>
      </c>
      <c r="B11" s="5">
        <v>1000.0</v>
      </c>
      <c r="C11" s="5">
        <v>1000.0</v>
      </c>
      <c r="D11" s="5">
        <v>1000.0</v>
      </c>
      <c r="E11" s="5">
        <v>800.0</v>
      </c>
    </row>
    <row r="12" ht="15.75" customHeight="1">
      <c r="A12" s="3" t="s">
        <v>19</v>
      </c>
      <c r="B12" s="6">
        <f t="shared" ref="B12:E12" si="4"> B10-B11</f>
        <v>2490</v>
      </c>
      <c r="C12" s="6">
        <f t="shared" si="4"/>
        <v>3189</v>
      </c>
      <c r="D12" s="6">
        <f t="shared" si="4"/>
        <v>2378</v>
      </c>
      <c r="E12" s="6">
        <f t="shared" si="4"/>
        <v>3406</v>
      </c>
    </row>
    <row r="13" ht="15.75" customHeight="1">
      <c r="A13" s="4" t="s">
        <v>20</v>
      </c>
      <c r="B13" s="5">
        <v>622.5</v>
      </c>
      <c r="C13" s="5">
        <v>797.25</v>
      </c>
      <c r="D13" s="5">
        <v>594.5</v>
      </c>
      <c r="E13" s="5">
        <v>851.5</v>
      </c>
    </row>
    <row r="14" ht="15.75" customHeight="1">
      <c r="A14" s="3" t="s">
        <v>21</v>
      </c>
      <c r="B14" s="6">
        <f t="shared" ref="B14:E14" si="5">B12-B13</f>
        <v>1867.5</v>
      </c>
      <c r="C14" s="6">
        <f t="shared" si="5"/>
        <v>2391.75</v>
      </c>
      <c r="D14" s="6">
        <f t="shared" si="5"/>
        <v>1783.5</v>
      </c>
      <c r="E14" s="6">
        <f t="shared" si="5"/>
        <v>2554.5</v>
      </c>
    </row>
    <row r="15" ht="15.75" customHeight="1">
      <c r="B15" s="7" t="s">
        <v>22</v>
      </c>
    </row>
    <row r="16" ht="15.75" customHeight="1">
      <c r="A16" s="1" t="s">
        <v>23</v>
      </c>
      <c r="B16" s="8">
        <f t="shared" ref="B16:E16" si="6">B13/B12</f>
        <v>0.25</v>
      </c>
      <c r="C16" s="8">
        <f t="shared" si="6"/>
        <v>0.25</v>
      </c>
      <c r="D16" s="8">
        <f t="shared" si="6"/>
        <v>0.25</v>
      </c>
      <c r="E16" s="8">
        <f t="shared" si="6"/>
        <v>0.25</v>
      </c>
    </row>
    <row r="17" ht="15.75" customHeight="1"/>
    <row r="18" ht="15.75" customHeight="1">
      <c r="A18" s="3" t="s">
        <v>24</v>
      </c>
      <c r="B18" s="3">
        <v>2016.0</v>
      </c>
      <c r="C18" s="3">
        <v>2017.0</v>
      </c>
      <c r="D18" s="3">
        <v>2018.0</v>
      </c>
      <c r="E18" s="3">
        <v>2019.0</v>
      </c>
    </row>
    <row r="19" ht="15.75" customHeight="1">
      <c r="A19" s="9" t="s">
        <v>25</v>
      </c>
      <c r="B19" s="6">
        <f t="shared" ref="B19:E19" si="7">B22+B23</f>
        <v>54000</v>
      </c>
      <c r="C19" s="6">
        <f t="shared" si="7"/>
        <v>55000</v>
      </c>
      <c r="D19" s="6">
        <f t="shared" si="7"/>
        <v>59800</v>
      </c>
      <c r="E19" s="6">
        <f t="shared" si="7"/>
        <v>70200</v>
      </c>
    </row>
    <row r="20" ht="15.75" customHeight="1">
      <c r="A20" s="4" t="s">
        <v>26</v>
      </c>
      <c r="B20" s="5">
        <v>32000.0</v>
      </c>
      <c r="C20" s="5">
        <v>28000.0</v>
      </c>
      <c r="D20" s="5">
        <v>30000.0</v>
      </c>
      <c r="E20" s="5">
        <v>36000.0</v>
      </c>
    </row>
    <row r="21" ht="15.75" customHeight="1">
      <c r="A21" s="4" t="s">
        <v>27</v>
      </c>
      <c r="B21" s="5">
        <v>2000.0</v>
      </c>
      <c r="C21" s="5">
        <v>2000.0</v>
      </c>
      <c r="D21" s="5">
        <v>1800.0</v>
      </c>
      <c r="E21" s="5">
        <v>2200.0</v>
      </c>
    </row>
    <row r="22" ht="15.75" customHeight="1">
      <c r="A22" s="3" t="s">
        <v>28</v>
      </c>
      <c r="B22" s="6">
        <f t="shared" ref="B22:E22" si="8">B20+B21</f>
        <v>34000</v>
      </c>
      <c r="C22" s="6">
        <f t="shared" si="8"/>
        <v>30000</v>
      </c>
      <c r="D22" s="6">
        <f t="shared" si="8"/>
        <v>31800</v>
      </c>
      <c r="E22" s="6">
        <f t="shared" si="8"/>
        <v>38200</v>
      </c>
    </row>
    <row r="23" ht="15.75" customHeight="1">
      <c r="A23" s="3" t="s">
        <v>29</v>
      </c>
      <c r="B23" s="5">
        <v>20000.0</v>
      </c>
      <c r="C23" s="5">
        <v>25000.0</v>
      </c>
      <c r="D23" s="5">
        <v>28000.0</v>
      </c>
      <c r="E23" s="5">
        <v>32000.0</v>
      </c>
    </row>
    <row r="24" ht="15.75" customHeight="1"/>
    <row r="25" ht="15.75" customHeight="1"/>
    <row r="26" ht="15.75" customHeight="1">
      <c r="A26" s="1" t="s">
        <v>30</v>
      </c>
      <c r="B26" s="10">
        <v>0.03</v>
      </c>
    </row>
    <row r="27" ht="15.75" customHeight="1">
      <c r="A27" s="1" t="s">
        <v>31</v>
      </c>
      <c r="B27" s="11">
        <v>1.02</v>
      </c>
    </row>
    <row r="28" ht="15.75" customHeight="1">
      <c r="A28" s="1" t="s">
        <v>32</v>
      </c>
      <c r="B28" s="10">
        <v>0.1</v>
      </c>
    </row>
    <row r="29" ht="15.75" customHeight="1">
      <c r="A29" s="1" t="s">
        <v>33</v>
      </c>
      <c r="B29" s="10">
        <v>0.04</v>
      </c>
    </row>
    <row r="30" ht="15.75" customHeight="1"/>
    <row r="31" ht="15.75" customHeight="1">
      <c r="A31" s="7" t="s">
        <v>34</v>
      </c>
      <c r="B31" s="12">
        <f>B27 *(E22/E23)</f>
        <v>1.217625</v>
      </c>
      <c r="C31" s="12"/>
      <c r="D31" s="12"/>
      <c r="E31" s="12"/>
    </row>
    <row r="32" ht="15.75" customHeight="1">
      <c r="A32" s="4" t="s">
        <v>35</v>
      </c>
      <c r="B32" s="13">
        <f>B26+B31*(B28-B26)</f>
        <v>0.11523375</v>
      </c>
    </row>
    <row r="33" ht="15.75" customHeight="1">
      <c r="A33" s="4" t="s">
        <v>36</v>
      </c>
      <c r="B33" s="13">
        <f> B29</f>
        <v>0.04</v>
      </c>
    </row>
    <row r="34" ht="15.75" customHeight="1">
      <c r="A34" s="7"/>
      <c r="B34" s="7"/>
    </row>
    <row r="35" ht="15.75" customHeight="1">
      <c r="A35" s="7" t="s">
        <v>37</v>
      </c>
      <c r="B35" s="7" t="s">
        <v>22</v>
      </c>
    </row>
    <row r="36" ht="15.75" customHeight="1">
      <c r="A36" s="9" t="s">
        <v>38</v>
      </c>
      <c r="B36" s="14">
        <f>B32*(E23/E19)+B33*(E22/E19) *(1-E16)</f>
        <v>0.06885299145</v>
      </c>
    </row>
    <row r="37" ht="15.75" customHeight="1">
      <c r="A37" s="3" t="s">
        <v>39</v>
      </c>
      <c r="B37" s="15"/>
      <c r="C37" s="16">
        <f t="shared" ref="C37:E37" si="9">C23+B20</f>
        <v>57000</v>
      </c>
      <c r="D37" s="16">
        <f t="shared" si="9"/>
        <v>56000</v>
      </c>
      <c r="E37" s="16">
        <f t="shared" si="9"/>
        <v>62000</v>
      </c>
    </row>
    <row r="38" ht="15.75" customHeight="1">
      <c r="A38" s="3" t="s">
        <v>40</v>
      </c>
      <c r="B38" s="16"/>
      <c r="C38" s="17">
        <f t="shared" ref="C38:E38" si="10">$B$36*C37</f>
        <v>3924.620513</v>
      </c>
      <c r="D38" s="17">
        <f t="shared" si="10"/>
        <v>3855.767521</v>
      </c>
      <c r="E38" s="17">
        <f t="shared" si="10"/>
        <v>4268.88547</v>
      </c>
    </row>
    <row r="39" ht="15.75" customHeight="1">
      <c r="A39" s="3" t="s">
        <v>41</v>
      </c>
      <c r="B39" s="16"/>
      <c r="C39" s="17">
        <f t="shared" ref="C39:E39" si="11">C10 *(1-C16)</f>
        <v>3141.75</v>
      </c>
      <c r="D39" s="17">
        <f t="shared" si="11"/>
        <v>2533.5</v>
      </c>
      <c r="E39" s="17">
        <f t="shared" si="11"/>
        <v>3154.5</v>
      </c>
    </row>
    <row r="40" ht="15.75" customHeight="1">
      <c r="A40" s="3" t="s">
        <v>42</v>
      </c>
      <c r="B40" s="16"/>
      <c r="C40" s="16">
        <f t="shared" ref="C40:E40" si="12">C39-C38</f>
        <v>-782.8705128</v>
      </c>
      <c r="D40" s="16">
        <f t="shared" si="12"/>
        <v>-1322.267521</v>
      </c>
      <c r="E40" s="16">
        <f t="shared" si="12"/>
        <v>-1114.38547</v>
      </c>
      <c r="F40" s="7" t="s">
        <v>43</v>
      </c>
    </row>
    <row r="41" ht="15.75" customHeight="1"/>
    <row r="42" ht="15.75" customHeight="1"/>
    <row r="43" ht="15.75" customHeight="1">
      <c r="A43" s="7" t="s">
        <v>44</v>
      </c>
      <c r="C43" s="18">
        <f t="shared" ref="C43:E43" si="13">C14/C37</f>
        <v>0.04196052632</v>
      </c>
      <c r="D43" s="18">
        <f t="shared" si="13"/>
        <v>0.03184821429</v>
      </c>
      <c r="E43" s="18">
        <f t="shared" si="13"/>
        <v>0.0412016129</v>
      </c>
    </row>
    <row r="44" ht="15.75" customHeight="1">
      <c r="A44" s="7" t="s">
        <v>45</v>
      </c>
      <c r="C44" s="18">
        <f t="shared" ref="C44:E44" si="14">C14/C19</f>
        <v>0.04348636364</v>
      </c>
      <c r="D44" s="18">
        <f t="shared" si="14"/>
        <v>0.02982441472</v>
      </c>
      <c r="E44" s="18">
        <f t="shared" si="14"/>
        <v>0.03638888889</v>
      </c>
    </row>
    <row r="45" ht="15.75" customHeight="1">
      <c r="A45" s="7" t="s">
        <v>46</v>
      </c>
      <c r="C45" s="18">
        <f t="shared" ref="C45:E45" si="15">C14/C23</f>
        <v>0.09567</v>
      </c>
      <c r="D45" s="18">
        <f t="shared" si="15"/>
        <v>0.06369642857</v>
      </c>
      <c r="E45" s="18">
        <f t="shared" si="15"/>
        <v>0.079828125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drawing r:id="rId1"/>
</worksheet>
</file>