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Mahalakshmi\Downloads\"/>
    </mc:Choice>
  </mc:AlternateContent>
  <xr:revisionPtr revIDLastSave="0" documentId="8_{A7B94B1C-D64A-44C5-9CBE-5F3A8F455803}" xr6:coauthVersionLast="47" xr6:coauthVersionMax="47" xr10:uidLastSave="{00000000-0000-0000-0000-000000000000}"/>
  <bookViews>
    <workbookView xWindow="-108" yWindow="-108" windowWidth="23256" windowHeight="12456" xr2:uid="{5172002C-9A6B-4438-BEF0-F7C7640F6E4F}"/>
  </bookViews>
  <sheets>
    <sheet name="Pivot Tables" sheetId="6" r:id="rId1"/>
    <sheet name="Dashboard" sheetId="8" r:id="rId2"/>
    <sheet name="Sales Data" sheetId="1" r:id="rId3"/>
  </sheets>
  <definedNames>
    <definedName name="_xlchart.v1.0" hidden="1">'Pivot Tables'!$AW$9:$AW$20</definedName>
    <definedName name="_xlchart.v1.1" hidden="1">'Pivot Tables'!$AX$9:$AX$20</definedName>
    <definedName name="_xlchart.v1.2" hidden="1">'Pivot Tables'!$AY$9:$AY$20</definedName>
    <definedName name="_xlchart.v1.3" hidden="1">'Pivot Tables'!$AF$13:$AF$17</definedName>
    <definedName name="_xlchart.v1.4" hidden="1">'Pivot Tables'!$AG$13:$AG$17</definedName>
    <definedName name="Slicer_Month">#N/A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 i="6" l="1"/>
  <c r="X1" i="6" s="1"/>
  <c r="Y1" i="6" s="1"/>
  <c r="Y7" i="6" s="1" a="1"/>
  <c r="Y7" i="6" s="1"/>
  <c r="P4" i="6"/>
  <c r="P5" i="6"/>
  <c r="P6" i="6"/>
  <c r="P7" i="6"/>
  <c r="P8" i="6"/>
  <c r="P9" i="6"/>
  <c r="P10" i="6"/>
  <c r="P11" i="6"/>
  <c r="P12" i="6"/>
  <c r="P13" i="6"/>
  <c r="P14" i="6"/>
  <c r="P3" i="6"/>
  <c r="I6" i="6"/>
  <c r="I5" i="6"/>
  <c r="D4" i="6"/>
  <c r="J6" i="1"/>
  <c r="J3" i="1"/>
  <c r="J2" i="1"/>
  <c r="Z7" i="6" l="1" a="1"/>
  <c r="Z7"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<sst xmlns="http://schemas.openxmlformats.org/spreadsheetml/2006/main" count="6600" uniqueCount="325">
  <si>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</si>
  <si>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</si>
  <si>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</si>
  <si>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</si>
  <si>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</si>
  <si>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</si>
  <si>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</si>
  <si>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</si>
  <si>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</si>
  <si>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</si>
  <si>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</si>
  <si>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</si>
  <si>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</si>
  <si>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</si>
  <si>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</si>
  <si>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</si>
  <si>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</si>
  <si>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</si>
  <si>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</si>
  <si>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</si>
  <si>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</si>
  <si>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</si>
  <si>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</si>
  <si>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</si>
  <si>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</si>
  <si>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</si>
  <si>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</si>
  <si>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</si>
  <si>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</si>
  <si>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</si>
  <si>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</si>
  <si>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</si>
  <si>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</si>
  <si>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</si>
  <si>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</si>
  <si>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</si>
  <si>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</si>
  <si>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</si>
  <si>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</si>
  <si>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</si>
  <si>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</si>
  <si>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</si>
  <si>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</si>
  <si>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</si>
  <si>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</si>
  <si>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</si>
  <si>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</si>
  <si>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</si>
  <si>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</si>
  <si>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</si>
  <si>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</si>
  <si>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</si>
  <si>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</si>
  <si>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</si>
  <si>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</si>
  <si>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</si>
  <si>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</si>
  <si>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</si>
  <si>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</si>
  <si>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</si>
  <si>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</si>
  <si>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</si>
  <si>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</si>
  <si>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</si>
  <si>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</si>
  <si>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</si>
  <si>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</si>
  <si>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</si>
  <si>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</si>
  <si>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</si>
  <si>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</si>
  <si>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</si>
  <si>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</si>
  <si>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</si>
  <si>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</si>
  <si>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</si>
  <si>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</si>
  <si>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</si>
  <si>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</si>
  <si>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</si>
  <si>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</si>
  <si>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</si>
  <si>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</si>
  <si>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</si>
  <si>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</si>
  <si>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</si>
  <si>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</si>
  <si>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</si>
  <si>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</si>
  <si>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</si>
  <si>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</si>
  <si>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</si>
  <si>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</si>
  <si>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</si>
  <si>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</si>
  <si>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</si>
  <si>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</si>
  <si>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</si>
  <si>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</si>
  <si>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</si>
  <si>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</si>
  <si>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</si>
  <si>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</si>
  <si>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</si>
  <si>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</si>
  <si>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</si>
  <si>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</si>
  <si>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</si>
  <si>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</si>
  <si>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</si>
  <si>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</si>
  <si>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</si>
  <si>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</si>
  <si>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</si>
  <si>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</si>
  <si>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</si>
  <si>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</si>
  <si>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</si>
  <si>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</si>
  <si>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</si>
  <si>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</si>
  <si>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</si>
  <si>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</si>
  <si>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</si>
  <si>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</si>
  <si>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</si>
  <si>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</si>
  <si>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</si>
  <si>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</si>
  <si>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</si>
  <si>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</si>
  <si>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</si>
  <si>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</si>
  <si>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</si>
  <si>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</si>
  <si>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</si>
  <si>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</si>
  <si>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</si>
  <si>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</si>
  <si>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</si>
  <si>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</si>
  <si>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</si>
  <si>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</si>
  <si>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</si>
  <si>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</si>
  <si>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</si>
  <si>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</si>
  <si>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</si>
  <si>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</si>
  <si>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</si>
  <si>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</si>
  <si>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</si>
  <si>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</si>
  <si>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</si>
  <si>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</si>
  <si>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</si>
  <si>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</si>
  <si>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</si>
  <si>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</si>
  <si>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</si>
  <si>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</si>
  <si>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</si>
  <si>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</si>
  <si>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</si>
  <si>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</si>
  <si>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</si>
  <si>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</si>
  <si>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</si>
  <si>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</si>
  <si>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</si>
  <si>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</si>
  <si>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</si>
  <si>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</si>
  <si>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</si>
  <si>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</si>
  <si>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</si>
  <si>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</si>
  <si>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</si>
  <si>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</si>
  <si>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</si>
  <si>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</si>
  <si>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</si>
  <si>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</si>
  <si>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</si>
  <si>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</si>
  <si>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</si>
  <si>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</si>
  <si>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</si>
  <si>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</si>
  <si>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</si>
  <si>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</si>
  <si>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</si>
  <si>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</si>
  <si>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</si>
  <si>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</si>
  <si>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</si>
  <si>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</si>
  <si>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</si>
  <si>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</si>
  <si>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</si>
  <si>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</si>
  <si>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</si>
  <si>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</si>
  <si>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</si>
  <si>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</si>
  <si>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</si>
  <si>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</si>
  <si>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</si>
  <si>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</si>
  <si>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</si>
  <si>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</si>
  <si>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</si>
  <si>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</si>
  <si>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</si>
  <si>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</si>
  <si>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</si>
  <si>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</si>
  <si>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</si>
  <si>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</si>
  <si>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</si>
  <si>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</si>
  <si>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</si>
  <si>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</si>
  <si>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</si>
  <si>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</si>
  <si>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</si>
  <si>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</si>
  <si>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</si>
  <si>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</si>
  <si>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</si>
  <si>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</si>
  <si>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</si>
  <si>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</si>
  <si>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</si>
  <si>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</si>
  <si>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</si>
  <si>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</si>
  <si>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</si>
  <si>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</si>
  <si>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</si>
  <si>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</si>
  <si>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</si>
  <si>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</si>
  <si>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</si>
  <si>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</si>
  <si>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</si>
  <si>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</si>
  <si>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</si>
  <si>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</si>
  <si>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</si>
  <si>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</si>
  <si>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</si>
  <si>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</si>
  <si>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</si>
  <si>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</si>
  <si>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</si>
  <si>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</si>
  <si>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</si>
  <si>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</si>
  <si>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</si>
  <si>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</si>
  <si>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</si>
  <si>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</si>
  <si>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</si>
  <si>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</si>
  <si>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</si>
  <si>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</si>
  <si>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</si>
  <si>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</si>
  <si>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</si>
  <si>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</si>
  <si>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</si>
  <si>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</si>
  <si>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</si>
  <si>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</si>
  <si>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</si>
  <si>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</si>
  <si>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</si>
  <si>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</si>
  <si>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</si>
  <si>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</si>
  <si>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</si>
  <si>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</si>
  <si>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</si>
  <si>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</si>
  <si>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</si>
  <si>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</si>
  <si>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</si>
  <si>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</si>
  <si>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</si>
  <si>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</si>
  <si>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</si>
  <si>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</si>
  <si>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</si>
  <si>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</si>
  <si>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</si>
  <si>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</si>
  <si>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</si>
  <si>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</si>
  <si>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</si>
  <si>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</si>
  <si>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</si>
  <si>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</si>
  <si>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</si>
  <si>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</si>
  <si>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</si>
  <si>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</si>
  <si>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</si>
  <si>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</si>
  <si>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</si>
  <si>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</si>
  <si>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</si>
  <si>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</si>
  <si>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</si>
  <si>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</si>
  <si>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</si>
  <si>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</si>
  <si>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</si>
  <si>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Total</t>
  </si>
  <si>
    <t>Amarilla Total</t>
  </si>
  <si>
    <t>Carretera Total</t>
  </si>
  <si>
    <t>Montana Total</t>
  </si>
  <si>
    <t>Paseo Total</t>
  </si>
  <si>
    <t>Velo Total</t>
  </si>
  <si>
    <t>VTT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</si>
</sst>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540A]#,##0_ ;\-[$$-540A]#,##0\ "/>
    <numFmt numFmtId="165" formatCode="[$$-409]#,##0"/>
    <numFmt numFmtId="166" formatCode="_ * #,##0_ ;_ * \-#,##0_ ;_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op>
      <bottom style="thin">
        <color theme="4"/>
      </bottom>
      <diagonal/>
    </border>
    <border>
      <left/>
      <right/>
      <top style="thin">
        <color theme="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2" fillId="2" borderId="0" xfId="0" applyFont="1" applyFill="1"/>
    <xf numFmtId="43" fontId="0" fillId="0" borderId="0" xfId="1" applyFont="1"/>
    <xf numFmtId="14" fontId="0" fillId="0" borderId="0" xfId="0" applyNumberFormat="1"/>
    <xf numFmtId="9" fontId="0" fillId="0" borderId="0" xfId="2"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43" fontId="0" fillId="0" borderId="0" xfId="0" pivotButton="1" applyNumberFormat="1"/>
    <xf numFmtId="9" fontId="0" fillId="0" borderId="0" xfId="0" applyNumberFormat="1"/>
    <xf numFmtId="0" fontId="0" fillId="0" borderId="0" xfId="0" applyAlignment="1">
      <alignment horizontal="left" indent="1"/>
    </xf>
    <xf numFmtId="166" fontId="0" fillId="0" borderId="0" xfId="1" applyNumberFormat="1" applyFont="1"/>
    <xf numFmtId="166" fontId="0" fillId="0" borderId="0" xfId="0" applyNumberFormat="1"/>
    <xf numFmtId="0" fontId="2" fillId="3" borderId="1" xfId="0" applyFont="1" applyFill="1" applyBorder="1"/>
    <xf numFmtId="0" fontId="2" fillId="0" borderId="1" xfId="0" applyFont="1" applyBorder="1"/>
    <xf numFmtId="0" fontId="2" fillId="0" borderId="2" xfId="0" applyFont="1" applyBorder="1"/>
    <xf numFmtId="0" fontId="2" fillId="0" borderId="0" xfId="0" applyFont="1"/>
    <xf numFmtId="166" fontId="2" fillId="0" borderId="2" xfId="0" applyNumberFormat="1" applyFont="1" applyBorder="1"/>
    <xf numFmtId="0" fontId="2" fillId="0" borderId="3" xfId="0" applyFont="1" applyBorder="1"/>
    <xf numFmtId="166" fontId="2" fillId="0" borderId="3" xfId="0" applyNumberFormat="1" applyFont="1" applyBorder="1"/>
  </cellXfs>
  <cellStyles count="3">
    <cellStyle name="Comma" xfId="1" builtinId="3"/>
    <cellStyle name="Normal" xfId="0" builtinId="0"/>
    <cellStyle name="Percent" xfId="2" builtinId="5"/>
  </cellStyles>
  <dxfs count="38">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6" formatCode="_ * #,##0_ ;_ * \-#,##0_ ;_ * &quot;-&quot;??_ ;_ @_ "/>
    </dxf>
    <dxf>
      <font>
        <b/>
        <i val="0"/>
        <strike val="0"/>
        <condense val="0"/>
        <extend val="0"/>
        <outline val="0"/>
        <shadow val="0"/>
        <u val="none"/>
        <vertAlign val="baseline"/>
        <sz val="11"/>
        <color theme="1"/>
        <name val="Calibri"/>
        <family val="2"/>
        <scheme val="minor"/>
      </font>
      <border diagonalUp="0" diagonalDown="0">
        <left/>
        <right/>
        <top/>
        <bottom style="thin">
          <color theme="4" tint="0.39997558519241921"/>
        </bottom>
        <vertical/>
        <horizontal/>
      </border>
    </dxf>
    <dxf>
      <border outline="0">
        <bottom style="thin">
          <color theme="4"/>
        </bottom>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4" formatCode="[$$-540A]#,##0_ ;\-[$$-540A]#,##0\ "/>
    </dxf>
    <dxf>
      <numFmt numFmtId="166" formatCode="_ * #,##0_ ;_ * \-#,##0_ ;_ * &quot;-&quot;??_ ;_ @_ "/>
    </dxf>
    <dxf>
      <numFmt numFmtId="35" formatCode="_ * #,##0.00_ ;_ * \-#,##0.00_ ;_ * &quot;-&quot;??_ ;_ @_ "/>
    </dxf>
    <dxf>
      <numFmt numFmtId="13" formatCode="0%"/>
    </dxf>
    <dxf>
      <numFmt numFmtId="35" formatCode="_ * #,##0.00_ ;_ * \-#,##0.00_ ;_ * &quot;-&quot;??_ ;_ @_ "/>
    </dxf>
    <dxf>
      <numFmt numFmtId="13" formatCode="0%"/>
    </dxf>
    <dxf>
      <numFmt numFmtId="14" formatCode="0.00%"/>
    </dxf>
    <dxf>
      <numFmt numFmtId="35" formatCode="_ * #,##0.00_ ;_ * \-#,##0.00_ ;_ * &quot;-&quot;??_ ;_ @_ "/>
    </dxf>
    <dxf>
      <numFmt numFmtId="13" formatCode="0%"/>
    </dxf>
    <dxf>
      <numFmt numFmtId="14" formatCode="0.00%"/>
    </dxf>
    <dxf>
      <numFmt numFmtId="35" formatCode="_ * #,##0.00_ ;_ * \-#,##0.00_ ;_ * &quot;-&quot;??_ ;_ @_ "/>
    </dxf>
    <dxf>
      <numFmt numFmtId="166" formatCode="_ * #,##0_ ;_ * \-#,##0_ ;_ * &quot;-&quot;??_ ;_ @_ "/>
    </dxf>
    <dxf>
      <numFmt numFmtId="35" formatCode="_ * #,##0.00_ ;_ * \-#,##0.00_ ;_ * &quot;-&quot;??_ ;_ @_ "/>
    </dxf>
    <dxf>
      <numFmt numFmtId="164" formatCode="[$$-540A]#,##0_ ;\-[$$-540A]#,##0\ "/>
    </dxf>
    <dxf>
      <numFmt numFmtId="164" formatCode="[$$-540A]#,##0_ ;\-[$$-540A]#,##0\ "/>
    </dxf>
    <dxf>
      <numFmt numFmtId="35" formatCode="_ * #,##0.00_ ;_ * \-#,##0.00_ ;_ * &quot;-&quot;??_ ;_ @_ "/>
    </dxf>
    <dxf>
      <numFmt numFmtId="164" formatCode="[$$-540A]#,##0_ ;\-[$$-540A]#,##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final.xlsx]Pivot Tables!PivotTable7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Sales('000)Profit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Tables'!$N$2</c:f>
              <c:strCache>
                <c:ptCount val="1"/>
                <c:pt idx="0">
                  <c:v>Sum of Sales ('000)</c:v>
                </c:pt>
              </c:strCache>
            </c:strRef>
          </c:tx>
          <c:spPr>
            <a:solidFill>
              <a:schemeClr val="accent1"/>
            </a:solidFill>
            <a:ln>
              <a:noFill/>
            </a:ln>
            <a:effectLst/>
          </c:spPr>
          <c:invertIfNegative val="0"/>
          <c:cat>
            <c:strRef>
              <c:f>'Pivot Tables'!$M$3:$M$14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Tables'!$N$3:$N$14</c:f>
              <c:numCache>
                <c:formatCode>[$$-540A]#,##0_ ;\-[$$-540A]#,##0\ </c:formatCode>
                <c:ptCount val="12"/>
                <c:pt idx="0">
                  <c:v>6752.737430000001</c:v>
                </c:pt>
                <c:pt idx="1">
                  <c:v>4497.1929850000015</c:v>
                </c:pt>
                <c:pt idx="2">
                  <c:v>6466.5453800000005</c:v>
                </c:pt>
                <c:pt idx="3">
                  <c:v>8833.8735799999977</c:v>
                </c:pt>
                <c:pt idx="4">
                  <c:v>9537.4810249999991</c:v>
                </c:pt>
                <c:pt idx="5">
                  <c:v>8152.6302400000013</c:v>
                </c:pt>
                <c:pt idx="6">
                  <c:v>10494.309959999999</c:v>
                </c:pt>
                <c:pt idx="7">
                  <c:v>8318.6461700000018</c:v>
                </c:pt>
                <c:pt idx="8">
                  <c:v>6881.1927650000016</c:v>
                </c:pt>
                <c:pt idx="9">
                  <c:v>5412.1038099999996</c:v>
                </c:pt>
                <c:pt idx="10">
                  <c:v>7274.1777899999997</c:v>
                </c:pt>
                <c:pt idx="11">
                  <c:v>9690.2036149999985</c:v>
                </c:pt>
              </c:numCache>
            </c:numRef>
          </c:val>
          <c:extLst>
            <c:ext xmlns:c16="http://schemas.microsoft.com/office/drawing/2014/chart" uri="{C3380CC4-5D6E-409C-BE32-E72D297353CC}">
              <c16:uniqueId val="{00000000-9CE1-4A05-BE6E-AA9CDEF42C7D}"/>
            </c:ext>
          </c:extLst>
        </c:ser>
        <c:ser>
          <c:idx val="1"/>
          <c:order val="1"/>
          <c:tx>
            <c:strRef>
              <c:f>'Pivot Tables'!$O$2</c:f>
              <c:strCache>
                <c:ptCount val="1"/>
                <c:pt idx="0">
                  <c:v>Sum of Profit ('000)</c:v>
                </c:pt>
              </c:strCache>
            </c:strRef>
          </c:tx>
          <c:spPr>
            <a:solidFill>
              <a:schemeClr val="accent2"/>
            </a:solidFill>
            <a:ln>
              <a:noFill/>
            </a:ln>
            <a:effectLst/>
          </c:spPr>
          <c:invertIfNegative val="0"/>
          <c:cat>
            <c:strRef>
              <c:f>'Pivot Tables'!$M$3:$M$14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Tables'!$O$3:$O$14</c:f>
              <c:numCache>
                <c:formatCode>[$$-540A]#,##0_ ;\-[$$-540A]#,##0\ </c:formatCode>
                <c:ptCount val="12"/>
                <c:pt idx="0">
                  <c:v>989.37593000000004</c:v>
                </c:pt>
                <c:pt idx="1">
                  <c:v>607.88998499999991</c:v>
                </c:pt>
                <c:pt idx="2">
                  <c:v>1045.1283799999999</c:v>
                </c:pt>
                <c:pt idx="3">
                  <c:v>1296.6285800000001</c:v>
                </c:pt>
                <c:pt idx="4">
                  <c:v>1282.1780249999997</c:v>
                </c:pt>
                <c:pt idx="5">
                  <c:v>1026.82374</c:v>
                </c:pt>
                <c:pt idx="6">
                  <c:v>1485.0109600000001</c:v>
                </c:pt>
                <c:pt idx="7">
                  <c:v>1266.4881699999996</c:v>
                </c:pt>
                <c:pt idx="8">
                  <c:v>993.29776500000025</c:v>
                </c:pt>
                <c:pt idx="9">
                  <c:v>502.49180999999993</c:v>
                </c:pt>
                <c:pt idx="10">
                  <c:v>1271.1402900000003</c:v>
                </c:pt>
                <c:pt idx="11">
                  <c:v>1248.7841150000002</c:v>
                </c:pt>
              </c:numCache>
            </c:numRef>
          </c:val>
          <c:extLst>
            <c:ext xmlns:c16="http://schemas.microsoft.com/office/drawing/2014/chart" uri="{C3380CC4-5D6E-409C-BE32-E72D297353CC}">
              <c16:uniqueId val="{00000001-9CE1-4A05-BE6E-AA9CDEF42C7D}"/>
            </c:ext>
          </c:extLst>
        </c:ser>
        <c:dLbls>
          <c:showLegendKey val="0"/>
          <c:showVal val="0"/>
          <c:showCatName val="0"/>
          <c:showSerName val="0"/>
          <c:showPercent val="0"/>
          <c:showBubbleSize val="0"/>
        </c:dLbls>
        <c:gapWidth val="150"/>
        <c:overlap val="100"/>
        <c:axId val="525894368"/>
        <c:axId val="525893408"/>
      </c:barChart>
      <c:catAx>
        <c:axId val="52589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893408"/>
        <c:crosses val="autoZero"/>
        <c:auto val="1"/>
        <c:lblAlgn val="ctr"/>
        <c:lblOffset val="100"/>
        <c:noMultiLvlLbl val="0"/>
      </c:catAx>
      <c:valAx>
        <c:axId val="525893408"/>
        <c:scaling>
          <c:orientation val="minMax"/>
          <c:max val="16000"/>
          <c:min val="-4000"/>
        </c:scaling>
        <c:delete val="0"/>
        <c:axPos val="l"/>
        <c:majorGridlines>
          <c:spPr>
            <a:ln w="9525" cap="flat" cmpd="sng" algn="ctr">
              <a:solidFill>
                <a:schemeClr val="tx1">
                  <a:lumMod val="15000"/>
                  <a:lumOff val="85000"/>
                </a:schemeClr>
              </a:solidFill>
              <a:round/>
            </a:ln>
            <a:effectLst/>
          </c:spPr>
        </c:majorGridlines>
        <c:numFmt formatCode="[$$-540A]#,##0_ ;\-[$$-540A]#,##0\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589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Sales($) generated by customers</a:t>
            </a:r>
          </a:p>
        </c:rich>
      </c:tx>
      <c:layout>
        <c:manualLayout>
          <c:xMode val="edge"/>
          <c:yMode val="edge"/>
          <c:x val="9.6920738767948128E-2"/>
          <c:y val="0"/>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357109773043076E-2"/>
          <c:y val="0.17471988795518212"/>
          <c:w val="0.84790759610930988"/>
          <c:h val="0.50263735415426014"/>
        </c:manualLayout>
      </c:layout>
      <c:barChart>
        <c:barDir val="bar"/>
        <c:grouping val="stacked"/>
        <c:varyColors val="0"/>
        <c:ser>
          <c:idx val="0"/>
          <c:order val="0"/>
          <c:spPr>
            <a:solidFill>
              <a:schemeClr val="accent5">
                <a:shade val="76000"/>
                <a:alpha val="70000"/>
              </a:schemeClr>
            </a:solidFill>
            <a:ln>
              <a:noFill/>
            </a:ln>
            <a:effectLst/>
          </c:spPr>
          <c:invertIfNegative val="0"/>
          <c:val>
            <c:numRef>
              <c:f>'Pivot Tables'!$Y$7:$Y$12</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0-5915-4148-B2D2-BFBE440B3AC9}"/>
            </c:ext>
          </c:extLst>
        </c:ser>
        <c:ser>
          <c:idx val="1"/>
          <c:order val="1"/>
          <c:spPr>
            <a:solidFill>
              <a:schemeClr val="accent5">
                <a:tint val="77000"/>
                <a:alpha val="70000"/>
              </a:schemeClr>
            </a:solidFill>
            <a:ln>
              <a:noFill/>
            </a:ln>
            <a:effectLst/>
          </c:spPr>
          <c:invertIfNegative val="0"/>
          <c:val>
            <c:numRef>
              <c:f>'Pivot Tables'!$Z$7:$Z$12</c:f>
              <c:numCache>
                <c:formatCode>General</c:formatCode>
                <c:ptCount val="6"/>
                <c:pt idx="0">
                  <c:v>22256.324999999997</c:v>
                </c:pt>
                <c:pt idx="1">
                  <c:v>28795.95</c:v>
                </c:pt>
                <c:pt idx="2">
                  <c:v>790966.25</c:v>
                </c:pt>
                <c:pt idx="3">
                  <c:v>39432</c:v>
                </c:pt>
                <c:pt idx="4">
                  <c:v>32837.699999999997</c:v>
                </c:pt>
              </c:numCache>
            </c:numRef>
          </c:val>
          <c:extLst>
            <c:ext xmlns:c16="http://schemas.microsoft.com/office/drawing/2014/chart" uri="{C3380CC4-5D6E-409C-BE32-E72D297353CC}">
              <c16:uniqueId val="{00000001-5915-4148-B2D2-BFBE440B3AC9}"/>
            </c:ext>
          </c:extLst>
        </c:ser>
        <c:dLbls>
          <c:showLegendKey val="0"/>
          <c:showVal val="0"/>
          <c:showCatName val="0"/>
          <c:showSerName val="0"/>
          <c:showPercent val="0"/>
          <c:showBubbleSize val="0"/>
        </c:dLbls>
        <c:gapWidth val="50"/>
        <c:overlap val="100"/>
        <c:axId val="1145073648"/>
        <c:axId val="1145076048"/>
      </c:barChart>
      <c:catAx>
        <c:axId val="1145073648"/>
        <c:scaling>
          <c:orientation val="minMax"/>
        </c:scaling>
        <c:delete val="0"/>
        <c:axPos val="l"/>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076048"/>
        <c:crosses val="autoZero"/>
        <c:auto val="1"/>
        <c:lblAlgn val="ctr"/>
        <c:lblOffset val="100"/>
        <c:noMultiLvlLbl val="0"/>
      </c:catAx>
      <c:valAx>
        <c:axId val="1145076048"/>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07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final.xlsx]Pivot Tables!PivotTable1</c:name>
    <c:fmtId val="21"/>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b="1">
                <a:solidFill>
                  <a:sysClr val="windowText" lastClr="000000"/>
                </a:solidFill>
              </a:rPr>
              <a:t>Sales(%) by country </a:t>
            </a:r>
          </a:p>
        </c:rich>
      </c:tx>
      <c:layout>
        <c:manualLayout>
          <c:xMode val="edge"/>
          <c:yMode val="edge"/>
          <c:x val="0.27099210490254988"/>
          <c:y val="8.2715388731748343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2">
                  <a:lumMod val="60000"/>
                  <a:lumOff val="40000"/>
                </a:schemeClr>
              </a:gs>
              <a:gs pos="0">
                <a:schemeClr val="accent2"/>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2">
                  <a:lumMod val="60000"/>
                  <a:lumOff val="40000"/>
                </a:schemeClr>
              </a:gs>
              <a:gs pos="0">
                <a:schemeClr val="accent2"/>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3"/>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4"/>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5"/>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6"/>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7"/>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8"/>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9"/>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0"/>
        <c:spPr>
          <a:gradFill>
            <a:gsLst>
              <a:gs pos="100000">
                <a:schemeClr val="accent2">
                  <a:lumMod val="60000"/>
                  <a:lumOff val="40000"/>
                </a:schemeClr>
              </a:gs>
              <a:gs pos="0">
                <a:schemeClr val="accent2"/>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2"/>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3"/>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4"/>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5"/>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6"/>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7"/>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18"/>
        <c:spPr>
          <a:gradFill>
            <a:gsLst>
              <a:gs pos="100000">
                <a:schemeClr val="accent2">
                  <a:lumMod val="60000"/>
                  <a:lumOff val="40000"/>
                </a:schemeClr>
              </a:gs>
              <a:gs pos="0">
                <a:schemeClr val="accent2"/>
              </a:gs>
            </a:gsLst>
            <a:lin ang="5400000" scaled="0"/>
          </a:gradFill>
          <a:ln w="19050">
            <a:solidFill>
              <a:schemeClr val="lt1"/>
            </a:solidFill>
          </a:ln>
          <a:effectLst/>
        </c:spPr>
      </c:pivotFmt>
    </c:pivotFmts>
    <c:plotArea>
      <c:layout>
        <c:manualLayout>
          <c:layoutTarget val="inner"/>
          <c:xMode val="edge"/>
          <c:yMode val="edge"/>
          <c:x val="0.12056334755030619"/>
          <c:y val="0.25060061667048905"/>
          <c:w val="0.53704717574365701"/>
          <c:h val="0.74939938332951095"/>
        </c:manualLayout>
      </c:layout>
      <c:doughnutChart>
        <c:varyColors val="1"/>
        <c:ser>
          <c:idx val="0"/>
          <c:order val="0"/>
          <c:tx>
            <c:strRef>
              <c:f>'Pivot Tables'!$AC$3</c:f>
              <c:strCache>
                <c:ptCount val="1"/>
                <c:pt idx="0">
                  <c:v>Total</c:v>
                </c:pt>
              </c:strCache>
            </c:strRef>
          </c:tx>
          <c:dPt>
            <c:idx val="0"/>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1-2E80-4804-B1BD-CE201CE5327E}"/>
              </c:ext>
            </c:extLst>
          </c:dPt>
          <c:dPt>
            <c:idx val="1"/>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3-2E80-4804-B1BD-CE201CE5327E}"/>
              </c:ext>
            </c:extLst>
          </c:dPt>
          <c:dPt>
            <c:idx val="2"/>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5-2E80-4804-B1BD-CE201CE5327E}"/>
              </c:ext>
            </c:extLst>
          </c:dPt>
          <c:dPt>
            <c:idx val="3"/>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7-2E80-4804-B1BD-CE201CE5327E}"/>
              </c:ext>
            </c:extLst>
          </c:dPt>
          <c:dPt>
            <c:idx val="4"/>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09-2E80-4804-B1BD-CE201CE5327E}"/>
              </c:ext>
            </c:extLst>
          </c:dPt>
          <c:dPt>
            <c:idx val="5"/>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0B-2E80-4804-B1BD-CE201CE5327E}"/>
              </c:ext>
            </c:extLst>
          </c:dPt>
          <c:dPt>
            <c:idx val="6"/>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0D-2E80-4804-B1BD-CE201CE5327E}"/>
              </c:ext>
            </c:extLst>
          </c:dPt>
          <c:dPt>
            <c:idx val="7"/>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0F-2E80-4804-B1BD-CE201CE53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Tables'!$AB$4:$AB$11</c:f>
              <c:strCache>
                <c:ptCount val="8"/>
                <c:pt idx="0">
                  <c:v>Canada</c:v>
                </c:pt>
                <c:pt idx="1">
                  <c:v>England</c:v>
                </c:pt>
                <c:pt idx="2">
                  <c:v>France</c:v>
                </c:pt>
                <c:pt idx="3">
                  <c:v>Germany</c:v>
                </c:pt>
                <c:pt idx="4">
                  <c:v>India</c:v>
                </c:pt>
                <c:pt idx="5">
                  <c:v>Italy</c:v>
                </c:pt>
                <c:pt idx="6">
                  <c:v>Japan</c:v>
                </c:pt>
                <c:pt idx="7">
                  <c:v>USA</c:v>
                </c:pt>
              </c:strCache>
            </c:strRef>
          </c:cat>
          <c:val>
            <c:numRef>
              <c:f>'Pivot Tables'!$AC$4:$AC$11</c:f>
              <c:numCache>
                <c:formatCode>0%</c:formatCode>
                <c:ptCount val="8"/>
                <c:pt idx="0">
                  <c:v>9.6665719480051968E-2</c:v>
                </c:pt>
                <c:pt idx="1">
                  <c:v>0.14795125154769109</c:v>
                </c:pt>
                <c:pt idx="2">
                  <c:v>0.14449476388643956</c:v>
                </c:pt>
                <c:pt idx="3">
                  <c:v>0.12904366162334999</c:v>
                </c:pt>
                <c:pt idx="4">
                  <c:v>0.10027105376734793</c:v>
                </c:pt>
                <c:pt idx="5">
                  <c:v>0.1047451511238848</c:v>
                </c:pt>
                <c:pt idx="6">
                  <c:v>0.15814916646300523</c:v>
                </c:pt>
                <c:pt idx="7">
                  <c:v>0.11867923210822931</c:v>
                </c:pt>
              </c:numCache>
            </c:numRef>
          </c:val>
          <c:extLst>
            <c:ext xmlns:c16="http://schemas.microsoft.com/office/drawing/2014/chart" uri="{C3380CC4-5D6E-409C-BE32-E72D297353CC}">
              <c16:uniqueId val="{00000010-2E80-4804-B1BD-CE201CE5327E}"/>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final.xlsx]Pivot Tables!PivotTable5</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Profit</a:t>
            </a:r>
            <a:r>
              <a:rPr lang="en-US" baseline="0">
                <a:solidFill>
                  <a:schemeClr val="tx1"/>
                </a:solidFill>
              </a:rPr>
              <a:t> generated over months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27098473461395"/>
          <c:y val="5.6013586536976995E-2"/>
          <c:w val="0.76277728388790111"/>
          <c:h val="0.62629539265338308"/>
        </c:manualLayout>
      </c:layout>
      <c:lineChart>
        <c:grouping val="stacked"/>
        <c:varyColors val="0"/>
        <c:ser>
          <c:idx val="0"/>
          <c:order val="0"/>
          <c:tx>
            <c:strRef>
              <c:f>'Pivot Tables'!$AN$3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Tables'!$AM$4:$AM$29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Tables'!$AN$4:$AN$29</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923F-4FA5-A583-67522382A316}"/>
            </c:ext>
          </c:extLst>
        </c:ser>
        <c:dLbls>
          <c:showLegendKey val="0"/>
          <c:showVal val="0"/>
          <c:showCatName val="0"/>
          <c:showSerName val="0"/>
          <c:showPercent val="0"/>
          <c:showBubbleSize val="0"/>
        </c:dLbls>
        <c:marker val="1"/>
        <c:smooth val="0"/>
        <c:axId val="814022768"/>
        <c:axId val="814022288"/>
      </c:lineChart>
      <c:catAx>
        <c:axId val="81402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022288"/>
        <c:crosses val="autoZero"/>
        <c:auto val="1"/>
        <c:lblAlgn val="ctr"/>
        <c:lblOffset val="100"/>
        <c:noMultiLvlLbl val="0"/>
      </c:catAx>
      <c:valAx>
        <c:axId val="81402228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02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final.xlsx]Pivot Tables!PivotTable6</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Unit</a:t>
            </a:r>
            <a:r>
              <a:rPr lang="en-US" baseline="0">
                <a:solidFill>
                  <a:schemeClr val="tx1"/>
                </a:solidFill>
              </a:rPr>
              <a:t> Sold Split%</a:t>
            </a:r>
            <a:endParaRPr lang="en-US">
              <a:solidFill>
                <a:schemeClr val="tx1"/>
              </a:solidFill>
            </a:endParaRPr>
          </a:p>
        </c:rich>
      </c:tx>
      <c:layout>
        <c:manualLayout>
          <c:xMode val="edge"/>
          <c:yMode val="edge"/>
          <c:x val="0.2310140414957636"/>
          <c:y val="4.48162729658792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12577479795223617"/>
          <c:y val="0.17289192220038344"/>
          <c:w val="0.53475403445856406"/>
          <c:h val="0.82710807779961659"/>
        </c:manualLayout>
      </c:layout>
      <c:pieChart>
        <c:varyColors val="1"/>
        <c:ser>
          <c:idx val="0"/>
          <c:order val="0"/>
          <c:tx>
            <c:strRef>
              <c:f>'Pivot Tables'!$AQ$3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71-4868-A98D-1CA9997BA5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71-4868-A98D-1CA9997BA5B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71-4868-A98D-1CA9997BA5B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871-4868-A98D-1CA9997BA5B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871-4868-A98D-1CA9997BA5B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871-4868-A98D-1CA9997BA5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Tables'!$AP$4:$AP$9</c:f>
              <c:strCache>
                <c:ptCount val="6"/>
                <c:pt idx="0">
                  <c:v>Amarilla</c:v>
                </c:pt>
                <c:pt idx="1">
                  <c:v>Carretera</c:v>
                </c:pt>
                <c:pt idx="2">
                  <c:v>Montana</c:v>
                </c:pt>
                <c:pt idx="3">
                  <c:v>Paseo</c:v>
                </c:pt>
                <c:pt idx="4">
                  <c:v>Velo</c:v>
                </c:pt>
                <c:pt idx="5">
                  <c:v>VTT</c:v>
                </c:pt>
              </c:strCache>
            </c:strRef>
          </c:cat>
          <c:val>
            <c:numRef>
              <c:f>'Pivot Tables'!$AQ$4:$AQ$9</c:f>
              <c:numCache>
                <c:formatCode>0%</c:formatCode>
                <c:ptCount val="6"/>
                <c:pt idx="0">
                  <c:v>0.14124083183530517</c:v>
                </c:pt>
                <c:pt idx="1">
                  <c:v>0.13405842542142204</c:v>
                </c:pt>
                <c:pt idx="2">
                  <c:v>0.1369337105112805</c:v>
                </c:pt>
                <c:pt idx="3">
                  <c:v>0.29727440160161278</c:v>
                </c:pt>
                <c:pt idx="4">
                  <c:v>0.14278124608074025</c:v>
                </c:pt>
                <c:pt idx="5">
                  <c:v>0.14771138454963931</c:v>
                </c:pt>
              </c:numCache>
            </c:numRef>
          </c:val>
          <c:extLst>
            <c:ext xmlns:c16="http://schemas.microsoft.com/office/drawing/2014/chart" uri="{C3380CC4-5D6E-409C-BE32-E72D297353CC}">
              <c16:uniqueId val="{0000000C-E871-4868-A98D-1CA9997BA5B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0.13095969331634374"/>
          <c:w val="1"/>
          <c:h val="0.41673092212021218"/>
        </c:manualLayout>
      </c:layout>
      <c:ofPieChart>
        <c:ofPieType val="pie"/>
        <c:varyColors val="1"/>
        <c:ser>
          <c:idx val="0"/>
          <c:order val="0"/>
          <c:tx>
            <c:strRef>
              <c:f>'Pivot Tables'!$AX$28</c:f>
              <c:strCache>
                <c:ptCount val="1"/>
                <c:pt idx="0">
                  <c:v>Year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26-4808-9133-0AC7AC382A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26-4808-9133-0AC7AC382A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426-4808-9133-0AC7AC382A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426-4808-9133-0AC7AC382A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426-4808-9133-0AC7AC382A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426-4808-9133-0AC7AC382A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426-4808-9133-0AC7AC382A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426-4808-9133-0AC7AC382A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426-4808-9133-0AC7AC382A8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426-4808-9133-0AC7AC382A8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426-4808-9133-0AC7AC382A8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426-4808-9133-0AC7AC382A8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426-4808-9133-0AC7AC382A8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A426-4808-9133-0AC7AC382A8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A426-4808-9133-0AC7AC382A8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A426-4808-9133-0AC7AC382A8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A426-4808-9133-0AC7AC382A8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A426-4808-9133-0AC7AC382A8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A426-4808-9133-0AC7AC382A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Tables'!$AW$29:$AW$46</c:f>
              <c:strCache>
                <c:ptCount val="6"/>
                <c:pt idx="0">
                  <c:v>Amarilla</c:v>
                </c:pt>
                <c:pt idx="1">
                  <c:v>Carretera</c:v>
                </c:pt>
                <c:pt idx="2">
                  <c:v>Montana</c:v>
                </c:pt>
                <c:pt idx="3">
                  <c:v>Paseo</c:v>
                </c:pt>
                <c:pt idx="4">
                  <c:v>Velo</c:v>
                </c:pt>
                <c:pt idx="5">
                  <c:v>VTT</c:v>
                </c:pt>
              </c:strCache>
            </c:strRef>
          </c:cat>
          <c:val>
            <c:numRef>
              <c:f>'Pivot Tables'!$AX$29:$AX$46</c:f>
              <c:numCache>
                <c:formatCode>General</c:formatCode>
                <c:ptCount val="6"/>
                <c:pt idx="0">
                  <c:v>2021</c:v>
                </c:pt>
                <c:pt idx="1">
                  <c:v>2021</c:v>
                </c:pt>
                <c:pt idx="2">
                  <c:v>2021</c:v>
                </c:pt>
                <c:pt idx="3">
                  <c:v>2021</c:v>
                </c:pt>
                <c:pt idx="4">
                  <c:v>2021</c:v>
                </c:pt>
                <c:pt idx="5">
                  <c:v>2021</c:v>
                </c:pt>
              </c:numCache>
            </c:numRef>
          </c:val>
          <c:extLst>
            <c:ext xmlns:c16="http://schemas.microsoft.com/office/drawing/2014/chart" uri="{C3380CC4-5D6E-409C-BE32-E72D297353CC}">
              <c16:uniqueId val="{00000026-A426-4808-9133-0AC7AC382A89}"/>
            </c:ext>
          </c:extLst>
        </c:ser>
        <c:ser>
          <c:idx val="1"/>
          <c:order val="1"/>
          <c:tx>
            <c:strRef>
              <c:f>'Pivot Tables'!$AY$28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8-A426-4808-9133-0AC7AC382A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A-A426-4808-9133-0AC7AC382A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C-A426-4808-9133-0AC7AC382A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E-A426-4808-9133-0AC7AC382A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0-A426-4808-9133-0AC7AC382A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2-A426-4808-9133-0AC7AC382A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4-A426-4808-9133-0AC7AC382A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6-A426-4808-9133-0AC7AC382A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8-A426-4808-9133-0AC7AC382A8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A-A426-4808-9133-0AC7AC382A8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C-A426-4808-9133-0AC7AC382A8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E-A426-4808-9133-0AC7AC382A8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0-A426-4808-9133-0AC7AC382A8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2-A426-4808-9133-0AC7AC382A8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4-A426-4808-9133-0AC7AC382A8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6-A426-4808-9133-0AC7AC382A8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8-A426-4808-9133-0AC7AC382A8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A-A426-4808-9133-0AC7AC382A8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4C-A426-4808-9133-0AC7AC382A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Tables'!$AW$29:$AW$46</c:f>
              <c:strCache>
                <c:ptCount val="6"/>
                <c:pt idx="0">
                  <c:v>Amarilla</c:v>
                </c:pt>
                <c:pt idx="1">
                  <c:v>Carretera</c:v>
                </c:pt>
                <c:pt idx="2">
                  <c:v>Montana</c:v>
                </c:pt>
                <c:pt idx="3">
                  <c:v>Paseo</c:v>
                </c:pt>
                <c:pt idx="4">
                  <c:v>Velo</c:v>
                </c:pt>
                <c:pt idx="5">
                  <c:v>VTT</c:v>
                </c:pt>
              </c:strCache>
            </c:strRef>
          </c:cat>
          <c:val>
            <c:numRef>
              <c:f>'Pivot Tables'!$AY$29:$AY$46</c:f>
              <c:numCache>
                <c:formatCode>_ * #,##0_ ;_ * \-#,##0_ ;_ * "-"??_ ;_ @_ </c:formatCode>
                <c:ptCount val="6"/>
                <c:pt idx="0">
                  <c:v>3519132.5300000003</c:v>
                </c:pt>
                <c:pt idx="1">
                  <c:v>1406865.86</c:v>
                </c:pt>
                <c:pt idx="2">
                  <c:v>3975783.0400000005</c:v>
                </c:pt>
                <c:pt idx="3">
                  <c:v>5914747.0900000008</c:v>
                </c:pt>
                <c:pt idx="4">
                  <c:v>6197299.7599999998</c:v>
                </c:pt>
                <c:pt idx="5">
                  <c:v>5401427.2300000004</c:v>
                </c:pt>
              </c:numCache>
            </c:numRef>
          </c:val>
          <c:extLst>
            <c:ext xmlns:c16="http://schemas.microsoft.com/office/drawing/2014/chart" uri="{C3380CC4-5D6E-409C-BE32-E72D297353CC}">
              <c16:uniqueId val="{0000004D-A426-4808-9133-0AC7AC382A89}"/>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data id="1">
      <cx:strDim type="cat">
        <cx:f>_xlchart.v1.0</cx:f>
      </cx:strDim>
      <cx:numDim type="size">
        <cx:f>_xlchart.v1.2</cx:f>
      </cx:numDim>
    </cx:data>
  </cx:chartData>
  <cx:chart>
    <cx:title pos="t" align="ctr" overlay="0"/>
    <cx:plotArea>
      <cx:plotAreaRegion>
        <cx:series layoutId="sunburst" uniqueId="{8ED59D31-921D-44AA-903E-AC2A34C848D1}" formatIdx="0">
          <cx:dataLabels>
            <cx:visibility seriesName="0" categoryName="1" value="0"/>
          </cx:dataLabels>
          <cx:dataId val="0"/>
        </cx:series>
        <cx:series layoutId="sunburst" hidden="1" uniqueId="{C7548FBE-CDD6-4B33-A756-CA2E3256F932}" formatIdx="1">
          <cx:dataLabels>
            <cx:visibility seriesName="0" categoryName="1" value="0"/>
          </cx:dataLabels>
          <cx:dataId val="1"/>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400" b="1" i="0" u="none" strike="noStrike" cap="all" baseline="0">
              <a:solidFill>
                <a:schemeClr val="tx1"/>
              </a:solidFill>
              <a:latin typeface="Calibri" panose="020F0502020204030204"/>
            </a:rPr>
            <a:t>sales breakup % by segment</a:t>
          </a:r>
        </a:p>
      </cx:txPr>
    </cx:title>
    <cx:plotArea>
      <cx:plotAreaRegion>
        <cx:series layoutId="treemap" uniqueId="{700D3657-3FD0-416B-956B-7D2BC5074B05}">
          <cx:dataLabels pos="ct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2">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V$1" max="150" min="1" page="5" val="120"/>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5.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2.xml"/><Relationship Id="rId5" Type="http://schemas.openxmlformats.org/officeDocument/2006/relationships/image" Target="../media/image5.svg"/><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50</xdr:col>
      <xdr:colOff>990600</xdr:colOff>
      <xdr:row>7</xdr:row>
      <xdr:rowOff>156210</xdr:rowOff>
    </xdr:from>
    <xdr:to>
      <xdr:col>58</xdr:col>
      <xdr:colOff>236220</xdr:colOff>
      <xdr:row>22</xdr:row>
      <xdr:rowOff>156210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DC16BED-D0F8-50B2-10DB-BCF8A1D1BD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428160" y="14363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37</xdr:row>
      <xdr:rowOff>91440</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0" y="0"/>
          <a:ext cx="12192000" cy="6858000"/>
        </a:xfrm>
        <a:prstGeom prst="roundRect">
          <a:avLst>
            <a:gd name="adj" fmla="val 815"/>
          </a:avLst>
        </a:prstGeom>
        <a:ln>
          <a:solidFill>
            <a:schemeClr val="bg1"/>
          </a:solidFill>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284480</xdr:colOff>
      <xdr:row>1</xdr:row>
      <xdr:rowOff>162560</xdr:rowOff>
    </xdr:from>
    <xdr:to>
      <xdr:col>7</xdr:col>
      <xdr:colOff>386080</xdr:colOff>
      <xdr:row>6</xdr:row>
      <xdr:rowOff>91440</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284480" y="345440"/>
          <a:ext cx="4368800" cy="84328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464820</xdr:colOff>
      <xdr:row>1</xdr:row>
      <xdr:rowOff>162560</xdr:rowOff>
    </xdr:from>
    <xdr:to>
      <xdr:col>10</xdr:col>
      <xdr:colOff>383540</xdr:colOff>
      <xdr:row>6</xdr:row>
      <xdr:rowOff>91440</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4732020" y="345440"/>
          <a:ext cx="1747520" cy="84328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a:solidFill>
                <a:schemeClr val="tx1"/>
              </a:solidFill>
            </a:rPr>
            <a:t>TOTAL</a:t>
          </a:r>
          <a:r>
            <a:rPr lang="en-IN" baseline="0">
              <a:solidFill>
                <a:schemeClr val="tx1"/>
              </a:solidFill>
            </a:rPr>
            <a:t> SALES</a:t>
          </a:r>
          <a:endParaRPr lang="en-IN">
            <a:solidFill>
              <a:schemeClr val="tx1"/>
            </a:solidFill>
          </a:endParaRPr>
        </a:p>
      </xdr:txBody>
    </xdr:sp>
    <xdr:clientData/>
  </xdr:twoCellAnchor>
  <xdr:twoCellAnchor>
    <xdr:from>
      <xdr:col>10</xdr:col>
      <xdr:colOff>477520</xdr:colOff>
      <xdr:row>1</xdr:row>
      <xdr:rowOff>162560</xdr:rowOff>
    </xdr:from>
    <xdr:to>
      <xdr:col>13</xdr:col>
      <xdr:colOff>396240</xdr:colOff>
      <xdr:row>6</xdr:row>
      <xdr:rowOff>91440</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6573520" y="345440"/>
          <a:ext cx="1747520" cy="84328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a:solidFill>
                <a:schemeClr val="tx1"/>
              </a:solidFill>
            </a:rPr>
            <a:t>Profit(</a:t>
          </a:r>
          <a:r>
            <a:rPr lang="en-IN">
              <a:solidFill>
                <a:schemeClr val="tx1"/>
              </a:solidFill>
            </a:rPr>
            <a:t>$)</a:t>
          </a:r>
        </a:p>
      </xdr:txBody>
    </xdr:sp>
    <xdr:clientData/>
  </xdr:twoCellAnchor>
  <xdr:twoCellAnchor>
    <xdr:from>
      <xdr:col>13</xdr:col>
      <xdr:colOff>490220</xdr:colOff>
      <xdr:row>1</xdr:row>
      <xdr:rowOff>162560</xdr:rowOff>
    </xdr:from>
    <xdr:to>
      <xdr:col>16</xdr:col>
      <xdr:colOff>408940</xdr:colOff>
      <xdr:row>6</xdr:row>
      <xdr:rowOff>91440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8415020" y="345440"/>
          <a:ext cx="1747520" cy="84328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a:solidFill>
                <a:schemeClr val="tx1"/>
              </a:solidFill>
            </a:rPr>
            <a:t>Profit(%)</a:t>
          </a:r>
        </a:p>
        <a:p>
          <a:pPr algn="ctr"/>
          <a:endParaRPr lang="en-IN">
            <a:solidFill>
              <a:schemeClr val="tx1"/>
            </a:solidFill>
          </a:endParaRPr>
        </a:p>
      </xdr:txBody>
    </xdr:sp>
    <xdr:clientData/>
  </xdr:twoCellAnchor>
  <xdr:twoCellAnchor>
    <xdr:from>
      <xdr:col>16</xdr:col>
      <xdr:colOff>502920</xdr:colOff>
      <xdr:row>1</xdr:row>
      <xdr:rowOff>162560</xdr:rowOff>
    </xdr:from>
    <xdr:to>
      <xdr:col>19</xdr:col>
      <xdr:colOff>421640</xdr:colOff>
      <xdr:row>6</xdr:row>
      <xdr:rowOff>91440</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10256520" y="345440"/>
          <a:ext cx="1747520" cy="84328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a:solidFill>
                <a:schemeClr val="tx1"/>
              </a:solidFill>
            </a:rPr>
            <a:t>Units</a:t>
          </a:r>
          <a:r>
            <a:rPr lang="en-IN" baseline="0">
              <a:solidFill>
                <a:schemeClr val="tx1"/>
              </a:solidFill>
            </a:rPr>
            <a:t> Sold</a:t>
          </a:r>
          <a:endParaRPr lang="en-IN">
            <a:solidFill>
              <a:schemeClr val="tx1"/>
            </a:solidFill>
          </a:endParaRPr>
        </a:p>
      </xdr:txBody>
    </xdr:sp>
    <xdr:clientData/>
  </xdr:twoCellAnchor>
  <xdr:twoCellAnchor>
    <xdr:from>
      <xdr:col>0</xdr:col>
      <xdr:colOff>406400</xdr:colOff>
      <xdr:row>7</xdr:row>
      <xdr:rowOff>50800</xdr:rowOff>
    </xdr:from>
    <xdr:to>
      <xdr:col>3</xdr:col>
      <xdr:colOff>325120</xdr:colOff>
      <xdr:row>11</xdr:row>
      <xdr:rowOff>162560</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406400" y="1330960"/>
          <a:ext cx="1747520" cy="84328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406400</xdr:colOff>
      <xdr:row>12</xdr:row>
      <xdr:rowOff>91440</xdr:rowOff>
    </xdr:from>
    <xdr:to>
      <xdr:col>3</xdr:col>
      <xdr:colOff>325120</xdr:colOff>
      <xdr:row>26</xdr:row>
      <xdr:rowOff>91440</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406400" y="2286000"/>
          <a:ext cx="1747520" cy="256032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190500</xdr:colOff>
      <xdr:row>27</xdr:row>
      <xdr:rowOff>60960</xdr:rowOff>
    </xdr:from>
    <xdr:to>
      <xdr:col>3</xdr:col>
      <xdr:colOff>320040</xdr:colOff>
      <xdr:row>36</xdr:row>
      <xdr:rowOff>165100</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90500" y="4998720"/>
          <a:ext cx="1958340" cy="175006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454660</xdr:colOff>
      <xdr:row>7</xdr:row>
      <xdr:rowOff>99060</xdr:rowOff>
    </xdr:from>
    <xdr:to>
      <xdr:col>8</xdr:col>
      <xdr:colOff>281940</xdr:colOff>
      <xdr:row>28</xdr:row>
      <xdr:rowOff>106680</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2283460" y="1379220"/>
          <a:ext cx="2875280" cy="384810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411480</xdr:colOff>
      <xdr:row>7</xdr:row>
      <xdr:rowOff>15240</xdr:rowOff>
    </xdr:from>
    <xdr:to>
      <xdr:col>15</xdr:col>
      <xdr:colOff>22860</xdr:colOff>
      <xdr:row>17</xdr:row>
      <xdr:rowOff>53340</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5288280" y="1295400"/>
          <a:ext cx="3878580" cy="186690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101600</xdr:colOff>
      <xdr:row>7</xdr:row>
      <xdr:rowOff>22860</xdr:rowOff>
    </xdr:from>
    <xdr:to>
      <xdr:col>19</xdr:col>
      <xdr:colOff>441960</xdr:colOff>
      <xdr:row>15</xdr:row>
      <xdr:rowOff>129540</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9245600" y="1303020"/>
          <a:ext cx="2778760" cy="156972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a:solidFill>
                <a:schemeClr val="tx1"/>
              </a:solidFill>
            </a:rPr>
            <a:t>Top</a:t>
          </a:r>
          <a:r>
            <a:rPr lang="en-IN" baseline="0">
              <a:solidFill>
                <a:schemeClr val="tx1"/>
              </a:solidFill>
            </a:rPr>
            <a:t> Selling products</a:t>
          </a:r>
          <a:endParaRPr lang="en-IN">
            <a:solidFill>
              <a:schemeClr val="tx1"/>
            </a:solidFill>
          </a:endParaRPr>
        </a:p>
      </xdr:txBody>
    </xdr:sp>
    <xdr:clientData/>
  </xdr:twoCellAnchor>
  <xdr:twoCellAnchor>
    <xdr:from>
      <xdr:col>8</xdr:col>
      <xdr:colOff>482600</xdr:colOff>
      <xdr:row>17</xdr:row>
      <xdr:rowOff>160020</xdr:rowOff>
    </xdr:from>
    <xdr:to>
      <xdr:col>15</xdr:col>
      <xdr:colOff>60960</xdr:colOff>
      <xdr:row>28</xdr:row>
      <xdr:rowOff>129540</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359400" y="3268980"/>
          <a:ext cx="3845560" cy="198120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99060</xdr:colOff>
      <xdr:row>16</xdr:row>
      <xdr:rowOff>53340</xdr:rowOff>
    </xdr:from>
    <xdr:to>
      <xdr:col>19</xdr:col>
      <xdr:colOff>487680</xdr:colOff>
      <xdr:row>28</xdr:row>
      <xdr:rowOff>83820</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9243060" y="2979420"/>
          <a:ext cx="2827020" cy="222504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406400</xdr:colOff>
      <xdr:row>29</xdr:row>
      <xdr:rowOff>45720</xdr:rowOff>
    </xdr:from>
    <xdr:to>
      <xdr:col>11</xdr:col>
      <xdr:colOff>60959</xdr:colOff>
      <xdr:row>37</xdr:row>
      <xdr:rowOff>15240</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2235200" y="5349240"/>
          <a:ext cx="4531359" cy="143256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304799</xdr:colOff>
      <xdr:row>29</xdr:row>
      <xdr:rowOff>45720</xdr:rowOff>
    </xdr:from>
    <xdr:to>
      <xdr:col>19</xdr:col>
      <xdr:colOff>142239</xdr:colOff>
      <xdr:row>36</xdr:row>
      <xdr:rowOff>157480</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7010399" y="5349240"/>
          <a:ext cx="4714240" cy="1391920"/>
        </a:xfrm>
        <a:prstGeom prst="roundRect">
          <a:avLst/>
        </a:prstGeom>
        <a:solidFill>
          <a:schemeClr val="accent3">
            <a:lumMod val="20000"/>
            <a:lumOff val="8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xdr:col>
      <xdr:colOff>86360</xdr:colOff>
      <xdr:row>1</xdr:row>
      <xdr:rowOff>154940</xdr:rowOff>
    </xdr:from>
    <xdr:to>
      <xdr:col>7</xdr:col>
      <xdr:colOff>419100</xdr:colOff>
      <xdr:row>6</xdr:row>
      <xdr:rowOff>173309</xdr:rowOff>
    </xdr:to>
    <xdr:pic>
      <xdr:nvPicPr>
        <xdr:cNvPr id="18" name="Picture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1"/>
        <a:stretch>
          <a:fillRect/>
        </a:stretch>
      </xdr:blipFill>
      <xdr:spPr>
        <a:xfrm>
          <a:off x="695960" y="337820"/>
          <a:ext cx="3990340" cy="932769"/>
        </a:xfrm>
        <a:prstGeom prst="rect">
          <a:avLst/>
        </a:prstGeom>
      </xdr:spPr>
    </xdr:pic>
    <xdr:clientData/>
  </xdr:twoCellAnchor>
  <xdr:twoCellAnchor editAs="oneCell">
    <xdr:from>
      <xdr:col>0</xdr:col>
      <xdr:colOff>177800</xdr:colOff>
      <xdr:row>1</xdr:row>
      <xdr:rowOff>147320</xdr:rowOff>
    </xdr:from>
    <xdr:to>
      <xdr:col>1</xdr:col>
      <xdr:colOff>406400</xdr:colOff>
      <xdr:row>6</xdr:row>
      <xdr:rowOff>71120</xdr:rowOff>
    </xdr:to>
    <xdr:pic>
      <xdr:nvPicPr>
        <xdr:cNvPr id="19" name="Graphic 18" descr="Bar graph with upward trend with solid fill">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77800" y="330200"/>
          <a:ext cx="838200" cy="838200"/>
        </a:xfrm>
        <a:prstGeom prst="rect">
          <a:avLst/>
        </a:prstGeom>
      </xdr:spPr>
    </xdr:pic>
    <xdr:clientData/>
  </xdr:twoCellAnchor>
  <xdr:twoCellAnchor editAs="oneCell">
    <xdr:from>
      <xdr:col>9</xdr:col>
      <xdr:colOff>563880</xdr:colOff>
      <xdr:row>1</xdr:row>
      <xdr:rowOff>177800</xdr:rowOff>
    </xdr:from>
    <xdr:to>
      <xdr:col>10</xdr:col>
      <xdr:colOff>342900</xdr:colOff>
      <xdr:row>3</xdr:row>
      <xdr:rowOff>181816</xdr:rowOff>
    </xdr:to>
    <xdr:pic>
      <xdr:nvPicPr>
        <xdr:cNvPr id="20" name="Graphic 19" descr="Money with solid fill">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050280" y="360680"/>
          <a:ext cx="388620" cy="369776"/>
        </a:xfrm>
        <a:prstGeom prst="rect">
          <a:avLst/>
        </a:prstGeom>
      </xdr:spPr>
    </xdr:pic>
    <xdr:clientData/>
  </xdr:twoCellAnchor>
  <xdr:oneCellAnchor>
    <xdr:from>
      <xdr:col>7</xdr:col>
      <xdr:colOff>571500</xdr:colOff>
      <xdr:row>4</xdr:row>
      <xdr:rowOff>0</xdr:rowOff>
    </xdr:from>
    <xdr:ext cx="1585562" cy="374141"/>
    <xdr:sp macro="" textlink="'Pivot Tables'!A4">
      <xdr:nvSpPr>
        <xdr:cNvPr id="22" name="TextBox 21">
          <a:extLst>
            <a:ext uri="{FF2B5EF4-FFF2-40B4-BE49-F238E27FC236}">
              <a16:creationId xmlns:a16="http://schemas.microsoft.com/office/drawing/2014/main" id="{00000000-0008-0000-0300-000016000000}"/>
            </a:ext>
          </a:extLst>
        </xdr:cNvPr>
        <xdr:cNvSpPr txBox="1"/>
      </xdr:nvSpPr>
      <xdr:spPr>
        <a:xfrm>
          <a:off x="4838700" y="731520"/>
          <a:ext cx="158556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2E0949C-DEF8-44D5-B7FB-775E351C570B}" type="TxLink">
            <a:rPr lang="en-US" sz="1800" b="1" i="0" u="none" strike="noStrike">
              <a:solidFill>
                <a:srgbClr val="000000"/>
              </a:solidFill>
              <a:latin typeface="Calibri"/>
              <a:ea typeface="Calibri"/>
              <a:cs typeface="Calibri"/>
            </a:rPr>
            <a:pPr/>
            <a:t>$9,23,11,095 </a:t>
          </a:fld>
          <a:endParaRPr lang="en-IN" sz="1800" b="1"/>
        </a:p>
      </xdr:txBody>
    </xdr:sp>
    <xdr:clientData/>
  </xdr:oneCellAnchor>
  <xdr:oneCellAnchor>
    <xdr:from>
      <xdr:col>11</xdr:col>
      <xdr:colOff>91440</xdr:colOff>
      <xdr:row>4</xdr:row>
      <xdr:rowOff>0</xdr:rowOff>
    </xdr:from>
    <xdr:ext cx="1468544" cy="374141"/>
    <xdr:sp macro="" textlink="'Pivot Tables'!B4">
      <xdr:nvSpPr>
        <xdr:cNvPr id="23" name="TextBox 22">
          <a:extLst>
            <a:ext uri="{FF2B5EF4-FFF2-40B4-BE49-F238E27FC236}">
              <a16:creationId xmlns:a16="http://schemas.microsoft.com/office/drawing/2014/main" id="{00000000-0008-0000-0300-000017000000}"/>
            </a:ext>
          </a:extLst>
        </xdr:cNvPr>
        <xdr:cNvSpPr txBox="1"/>
      </xdr:nvSpPr>
      <xdr:spPr>
        <a:xfrm>
          <a:off x="6797040" y="731520"/>
          <a:ext cx="146854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3E039A2-4428-4995-85BE-231EEDD1F184}" type="TxLink">
            <a:rPr lang="en-US" sz="1800" b="1" i="0" u="none" strike="noStrike">
              <a:solidFill>
                <a:srgbClr val="000000"/>
              </a:solidFill>
              <a:latin typeface="Calibri"/>
              <a:ea typeface="Calibri"/>
              <a:cs typeface="Calibri"/>
            </a:rPr>
            <a:pPr/>
            <a:t>$1,30,15,238 </a:t>
          </a:fld>
          <a:endParaRPr lang="en-IN" sz="1800" b="1"/>
        </a:p>
      </xdr:txBody>
    </xdr:sp>
    <xdr:clientData/>
  </xdr:oneCellAnchor>
  <xdr:oneCellAnchor>
    <xdr:from>
      <xdr:col>14</xdr:col>
      <xdr:colOff>426720</xdr:colOff>
      <xdr:row>3</xdr:row>
      <xdr:rowOff>175260</xdr:rowOff>
    </xdr:from>
    <xdr:ext cx="583686" cy="374141"/>
    <xdr:sp macro="" textlink="'Pivot Tables'!D4">
      <xdr:nvSpPr>
        <xdr:cNvPr id="24" name="TextBox 23">
          <a:extLst>
            <a:ext uri="{FF2B5EF4-FFF2-40B4-BE49-F238E27FC236}">
              <a16:creationId xmlns:a16="http://schemas.microsoft.com/office/drawing/2014/main" id="{00000000-0008-0000-0300-000018000000}"/>
            </a:ext>
          </a:extLst>
        </xdr:cNvPr>
        <xdr:cNvSpPr txBox="1"/>
      </xdr:nvSpPr>
      <xdr:spPr>
        <a:xfrm>
          <a:off x="8961120" y="723900"/>
          <a:ext cx="583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99F2D1F-1183-4AA2-BE80-CC406A0DDDF9}" type="TxLink">
            <a:rPr lang="en-US" sz="1800" b="1" i="0" u="none" strike="noStrike">
              <a:solidFill>
                <a:srgbClr val="000000"/>
              </a:solidFill>
              <a:latin typeface="Calibri"/>
              <a:ea typeface="Calibri"/>
              <a:cs typeface="Calibri"/>
            </a:rPr>
            <a:pPr/>
            <a:t>14%</a:t>
          </a:fld>
          <a:endParaRPr lang="en-IN" sz="1800" b="1"/>
        </a:p>
      </xdr:txBody>
    </xdr:sp>
    <xdr:clientData/>
  </xdr:oneCellAnchor>
  <xdr:twoCellAnchor editAs="oneCell">
    <xdr:from>
      <xdr:col>15</xdr:col>
      <xdr:colOff>340390</xdr:colOff>
      <xdr:row>1</xdr:row>
      <xdr:rowOff>152400</xdr:rowOff>
    </xdr:from>
    <xdr:to>
      <xdr:col>16</xdr:col>
      <xdr:colOff>175260</xdr:colOff>
      <xdr:row>4</xdr:row>
      <xdr:rowOff>53339</xdr:rowOff>
    </xdr:to>
    <xdr:pic>
      <xdr:nvPicPr>
        <xdr:cNvPr id="25" name="Graphic 24" descr="Bank with solid fill">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9484390" y="335280"/>
          <a:ext cx="444470" cy="449579"/>
        </a:xfrm>
        <a:prstGeom prst="rect">
          <a:avLst/>
        </a:prstGeom>
      </xdr:spPr>
    </xdr:pic>
    <xdr:clientData/>
  </xdr:twoCellAnchor>
  <xdr:oneCellAnchor>
    <xdr:from>
      <xdr:col>16</xdr:col>
      <xdr:colOff>563880</xdr:colOff>
      <xdr:row>4</xdr:row>
      <xdr:rowOff>0</xdr:rowOff>
    </xdr:from>
    <xdr:ext cx="1288173" cy="374141"/>
    <xdr:sp macro="" textlink="'Pivot Tables'!C4">
      <xdr:nvSpPr>
        <xdr:cNvPr id="26" name="TextBox 25">
          <a:extLst>
            <a:ext uri="{FF2B5EF4-FFF2-40B4-BE49-F238E27FC236}">
              <a16:creationId xmlns:a16="http://schemas.microsoft.com/office/drawing/2014/main" id="{00000000-0008-0000-0300-00001A000000}"/>
            </a:ext>
          </a:extLst>
        </xdr:cNvPr>
        <xdr:cNvSpPr txBox="1"/>
      </xdr:nvSpPr>
      <xdr:spPr>
        <a:xfrm>
          <a:off x="10317480" y="731520"/>
          <a:ext cx="128817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D74C7AD-0A78-42A6-A443-5CD128915D5F}" type="TxLink">
            <a:rPr lang="en-US" sz="1800" b="1" i="0" u="none" strike="noStrike">
              <a:solidFill>
                <a:srgbClr val="000000"/>
              </a:solidFill>
              <a:latin typeface="Calibri"/>
              <a:ea typeface="Calibri"/>
              <a:cs typeface="Calibri"/>
            </a:rPr>
            <a:pPr/>
            <a:t>$8,61,132 </a:t>
          </a:fld>
          <a:endParaRPr lang="en-IN" sz="1800" b="1"/>
        </a:p>
      </xdr:txBody>
    </xdr:sp>
    <xdr:clientData/>
  </xdr:oneCellAnchor>
  <xdr:oneCellAnchor>
    <xdr:from>
      <xdr:col>15</xdr:col>
      <xdr:colOff>601980</xdr:colOff>
      <xdr:row>10</xdr:row>
      <xdr:rowOff>99060</xdr:rowOff>
    </xdr:from>
    <xdr:ext cx="1527149" cy="374141"/>
    <xdr:sp macro="" textlink="'Pivot Tables'!I5">
      <xdr:nvSpPr>
        <xdr:cNvPr id="27" name="TextBox 26">
          <a:extLst>
            <a:ext uri="{FF2B5EF4-FFF2-40B4-BE49-F238E27FC236}">
              <a16:creationId xmlns:a16="http://schemas.microsoft.com/office/drawing/2014/main" id="{00000000-0008-0000-0300-00001B000000}"/>
            </a:ext>
          </a:extLst>
        </xdr:cNvPr>
        <xdr:cNvSpPr txBox="1"/>
      </xdr:nvSpPr>
      <xdr:spPr>
        <a:xfrm>
          <a:off x="9745980" y="1927860"/>
          <a:ext cx="152714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3C9773C-A962-4E7B-B0A4-1D2D17BB4197}" type="TxLink">
            <a:rPr lang="en-US" sz="1800" b="1" i="0" u="none" strike="noStrike">
              <a:solidFill>
                <a:srgbClr val="000000"/>
              </a:solidFill>
              <a:latin typeface="Calibri"/>
              <a:ea typeface="Calibri"/>
              <a:cs typeface="Calibri"/>
            </a:rPr>
            <a:pPr/>
            <a:t>PROD_ID_002</a:t>
          </a:fld>
          <a:endParaRPr lang="en-IN" sz="1800" b="1"/>
        </a:p>
      </xdr:txBody>
    </xdr:sp>
    <xdr:clientData/>
  </xdr:oneCellAnchor>
  <xdr:oneCellAnchor>
    <xdr:from>
      <xdr:col>16</xdr:col>
      <xdr:colOff>114300</xdr:colOff>
      <xdr:row>12</xdr:row>
      <xdr:rowOff>114300</xdr:rowOff>
    </xdr:from>
    <xdr:ext cx="1440180" cy="374141"/>
    <xdr:sp macro="" textlink="'Pivot Tables'!I6">
      <xdr:nvSpPr>
        <xdr:cNvPr id="28" name="TextBox 27">
          <a:extLst>
            <a:ext uri="{FF2B5EF4-FFF2-40B4-BE49-F238E27FC236}">
              <a16:creationId xmlns:a16="http://schemas.microsoft.com/office/drawing/2014/main" id="{00000000-0008-0000-0300-00001C000000}"/>
            </a:ext>
          </a:extLst>
        </xdr:cNvPr>
        <xdr:cNvSpPr txBox="1"/>
      </xdr:nvSpPr>
      <xdr:spPr>
        <a:xfrm>
          <a:off x="9867900" y="2308860"/>
          <a:ext cx="144018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8FDB7B2-15C7-49DD-8023-D76FCADCB3FE}" type="TxLink">
            <a:rPr lang="en-US" sz="1800" b="1" i="0" u="none" strike="noStrike">
              <a:solidFill>
                <a:srgbClr val="000000"/>
              </a:solidFill>
              <a:latin typeface="Calibri"/>
              <a:ea typeface="Calibri"/>
              <a:cs typeface="Calibri"/>
            </a:rPr>
            <a:pPr/>
            <a:t>$3,30,11,144</a:t>
          </a:fld>
          <a:endParaRPr lang="en-IN" sz="1800" b="1"/>
        </a:p>
      </xdr:txBody>
    </xdr:sp>
    <xdr:clientData/>
  </xdr:oneCellAnchor>
  <xdr:twoCellAnchor>
    <xdr:from>
      <xdr:col>8</xdr:col>
      <xdr:colOff>434340</xdr:colOff>
      <xdr:row>7</xdr:row>
      <xdr:rowOff>7620</xdr:rowOff>
    </xdr:from>
    <xdr:to>
      <xdr:col>15</xdr:col>
      <xdr:colOff>15240</xdr:colOff>
      <xdr:row>17</xdr:row>
      <xdr:rowOff>76200</xdr:rowOff>
    </xdr:to>
    <xdr:graphicFrame macro="">
      <xdr:nvGraphicFramePr>
        <xdr:cNvPr id="29" name="Chart 28">
          <a:extLst>
            <a:ext uri="{FF2B5EF4-FFF2-40B4-BE49-F238E27FC236}">
              <a16:creationId xmlns:a16="http://schemas.microsoft.com/office/drawing/2014/main" id="{00000000-0008-0000-03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601980</xdr:colOff>
          <xdr:row>18</xdr:row>
          <xdr:rowOff>106680</xdr:rowOff>
        </xdr:from>
        <xdr:to>
          <xdr:col>9</xdr:col>
          <xdr:colOff>342900</xdr:colOff>
          <xdr:row>28</xdr:row>
          <xdr:rowOff>22860</xdr:rowOff>
        </xdr:to>
        <xdr:sp macro="" textlink="">
          <xdr:nvSpPr>
            <xdr:cNvPr id="8194" name="Scroll Bar 2" hidden="1">
              <a:extLst>
                <a:ext uri="{63B3BB69-23CF-44E3-9099-C40C66FF867C}">
                  <a14:compatExt spid="_x0000_s8194"/>
                </a:ext>
                <a:ext uri="{FF2B5EF4-FFF2-40B4-BE49-F238E27FC236}">
                  <a16:creationId xmlns:a16="http://schemas.microsoft.com/office/drawing/2014/main" id="{00000000-0008-0000-0100-000002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332740</xdr:colOff>
      <xdr:row>18</xdr:row>
      <xdr:rowOff>76200</xdr:rowOff>
    </xdr:from>
    <xdr:to>
      <xdr:col>15</xdr:col>
      <xdr:colOff>76200</xdr:colOff>
      <xdr:row>28</xdr:row>
      <xdr:rowOff>60960</xdr:rowOff>
    </xdr:to>
    <xdr:graphicFrame macro="">
      <xdr:nvGraphicFramePr>
        <xdr:cNvPr id="30" name="Chart 29">
          <a:extLst>
            <a:ext uri="{FF2B5EF4-FFF2-40B4-BE49-F238E27FC236}">
              <a16:creationId xmlns:a16="http://schemas.microsoft.com/office/drawing/2014/main" id="{00000000-0008-0000-03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45720</xdr:colOff>
      <xdr:row>16</xdr:row>
      <xdr:rowOff>152400</xdr:rowOff>
    </xdr:from>
    <xdr:to>
      <xdr:col>19</xdr:col>
      <xdr:colOff>533400</xdr:colOff>
      <xdr:row>27</xdr:row>
      <xdr:rowOff>102870</xdr:rowOff>
    </xdr:to>
    <xdr:graphicFrame macro="">
      <xdr:nvGraphicFramePr>
        <xdr:cNvPr id="21" name="Chart 20">
          <a:extLst>
            <a:ext uri="{FF2B5EF4-FFF2-40B4-BE49-F238E27FC236}">
              <a16:creationId xmlns:a16="http://schemas.microsoft.com/office/drawing/2014/main" id="{4B1DC3FC-6208-49A0-A60B-83262CB54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365760</xdr:colOff>
      <xdr:row>29</xdr:row>
      <xdr:rowOff>53340</xdr:rowOff>
    </xdr:from>
    <xdr:to>
      <xdr:col>18</xdr:col>
      <xdr:colOff>541020</xdr:colOff>
      <xdr:row>36</xdr:row>
      <xdr:rowOff>167640</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3FB8A28D-6A41-4793-93BE-9156ADE2F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071360" y="5356860"/>
              <a:ext cx="4442460" cy="13944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464820</xdr:colOff>
      <xdr:row>29</xdr:row>
      <xdr:rowOff>45720</xdr:rowOff>
    </xdr:from>
    <xdr:to>
      <xdr:col>11</xdr:col>
      <xdr:colOff>53340</xdr:colOff>
      <xdr:row>37</xdr:row>
      <xdr:rowOff>53340</xdr:rowOff>
    </xdr:to>
    <xdr:graphicFrame macro="">
      <xdr:nvGraphicFramePr>
        <xdr:cNvPr id="33" name="Chart 32">
          <a:extLst>
            <a:ext uri="{FF2B5EF4-FFF2-40B4-BE49-F238E27FC236}">
              <a16:creationId xmlns:a16="http://schemas.microsoft.com/office/drawing/2014/main" id="{EAEF5B4A-FB1E-4715-B144-224C4B2EF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160020</xdr:colOff>
      <xdr:row>27</xdr:row>
      <xdr:rowOff>106680</xdr:rowOff>
    </xdr:from>
    <xdr:to>
      <xdr:col>3</xdr:col>
      <xdr:colOff>335280</xdr:colOff>
      <xdr:row>36</xdr:row>
      <xdr:rowOff>106680</xdr:rowOff>
    </xdr:to>
    <xdr:graphicFrame macro="">
      <xdr:nvGraphicFramePr>
        <xdr:cNvPr id="34" name="Chart 33">
          <a:extLst>
            <a:ext uri="{FF2B5EF4-FFF2-40B4-BE49-F238E27FC236}">
              <a16:creationId xmlns:a16="http://schemas.microsoft.com/office/drawing/2014/main" id="{8B512A79-0533-4D9E-AA18-92EF60EC4C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43</xdr:col>
      <xdr:colOff>30480</xdr:colOff>
      <xdr:row>19</xdr:row>
      <xdr:rowOff>175260</xdr:rowOff>
    </xdr:from>
    <xdr:to>
      <xdr:col>46</xdr:col>
      <xdr:colOff>30480</xdr:colOff>
      <xdr:row>33</xdr:row>
      <xdr:rowOff>81915</xdr:rowOff>
    </xdr:to>
    <mc:AlternateContent xmlns:mc="http://schemas.openxmlformats.org/markup-compatibility/2006" xmlns:a14="http://schemas.microsoft.com/office/drawing/2010/main">
      <mc:Choice Requires="a14">
        <xdr:graphicFrame macro="">
          <xdr:nvGraphicFramePr>
            <xdr:cNvPr id="39" name="Month 1">
              <a:extLst>
                <a:ext uri="{FF2B5EF4-FFF2-40B4-BE49-F238E27FC236}">
                  <a16:creationId xmlns:a16="http://schemas.microsoft.com/office/drawing/2014/main" id="{B1B7A67C-A6AA-4970-BF32-5C2CD6F6415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6243280" y="3649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22860</xdr:colOff>
      <xdr:row>27</xdr:row>
      <xdr:rowOff>175260</xdr:rowOff>
    </xdr:from>
    <xdr:to>
      <xdr:col>46</xdr:col>
      <xdr:colOff>22860</xdr:colOff>
      <xdr:row>41</xdr:row>
      <xdr:rowOff>81915</xdr:rowOff>
    </xdr:to>
    <mc:AlternateContent xmlns:mc="http://schemas.openxmlformats.org/markup-compatibility/2006" xmlns:a14="http://schemas.microsoft.com/office/drawing/2010/main">
      <mc:Choice Requires="a14">
        <xdr:graphicFrame macro="">
          <xdr:nvGraphicFramePr>
            <xdr:cNvPr id="40" name="Year 1">
              <a:extLst>
                <a:ext uri="{FF2B5EF4-FFF2-40B4-BE49-F238E27FC236}">
                  <a16:creationId xmlns:a16="http://schemas.microsoft.com/office/drawing/2014/main" id="{8573F4BA-2056-4FFE-95DC-18093B502E9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235660" y="5113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419100</xdr:colOff>
      <xdr:row>13</xdr:row>
      <xdr:rowOff>60960</xdr:rowOff>
    </xdr:from>
    <xdr:to>
      <xdr:col>3</xdr:col>
      <xdr:colOff>304800</xdr:colOff>
      <xdr:row>25</xdr:row>
      <xdr:rowOff>129539</xdr:rowOff>
    </xdr:to>
    <mc:AlternateContent xmlns:mc="http://schemas.openxmlformats.org/markup-compatibility/2006" xmlns:a14="http://schemas.microsoft.com/office/drawing/2010/main">
      <mc:Choice Requires="a14">
        <xdr:graphicFrame macro="">
          <xdr:nvGraphicFramePr>
            <xdr:cNvPr id="41" name="Month">
              <a:extLst>
                <a:ext uri="{FF2B5EF4-FFF2-40B4-BE49-F238E27FC236}">
                  <a16:creationId xmlns:a16="http://schemas.microsoft.com/office/drawing/2014/main" id="{BC0B228C-80E3-48E6-8D57-1E96488F25E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19100" y="2438400"/>
              <a:ext cx="1661160" cy="2339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7</xdr:row>
      <xdr:rowOff>167641</xdr:rowOff>
    </xdr:from>
    <xdr:to>
      <xdr:col>3</xdr:col>
      <xdr:colOff>259080</xdr:colOff>
      <xdr:row>11</xdr:row>
      <xdr:rowOff>129540</xdr:rowOff>
    </xdr:to>
    <mc:AlternateContent xmlns:mc="http://schemas.openxmlformats.org/markup-compatibility/2006" xmlns:a14="http://schemas.microsoft.com/office/drawing/2010/main">
      <mc:Choice Requires="a14">
        <xdr:graphicFrame macro="">
          <xdr:nvGraphicFramePr>
            <xdr:cNvPr id="42" name="Year">
              <a:extLst>
                <a:ext uri="{FF2B5EF4-FFF2-40B4-BE49-F238E27FC236}">
                  <a16:creationId xmlns:a16="http://schemas.microsoft.com/office/drawing/2014/main" id="{3A73FDC1-44D6-43EC-968D-69189C0205F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3860" y="1447801"/>
              <a:ext cx="1684020" cy="693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449580</xdr:colOff>
      <xdr:row>7</xdr:row>
      <xdr:rowOff>167640</xdr:rowOff>
    </xdr:from>
    <xdr:to>
      <xdr:col>8</xdr:col>
      <xdr:colOff>266700</xdr:colOff>
      <xdr:row>26</xdr:row>
      <xdr:rowOff>76200</xdr:rowOff>
    </xdr:to>
    <xdr:graphicFrame macro="">
      <xdr:nvGraphicFramePr>
        <xdr:cNvPr id="35" name="Chart 34">
          <a:extLst>
            <a:ext uri="{FF2B5EF4-FFF2-40B4-BE49-F238E27FC236}">
              <a16:creationId xmlns:a16="http://schemas.microsoft.com/office/drawing/2014/main" id="{EE62BD22-8C26-498E-AD09-3444D36EC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lakshmi" refreshedDate="45874.903431365739" createdVersion="8" refreshedVersion="8" minRefreshableVersion="3" recordCount="700" xr:uid="{0FE61AAC-121D-4A73-85FA-A600B8AE7726}">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1890505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447F46-F4BD-47B4-A26A-85BCC386826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3"/>
    <dataField name="Sum of Profit" fld="12" baseField="0" baseItem="0" numFmtId="43"/>
    <dataField name="Sum of Units Sold" fld="4" baseField="0" baseItem="0" numFmtId="43"/>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25C289-B9C7-4B2B-B25E-68CFEF34BD47}"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fieldListSortAscending="1">
  <location ref="AM3:AN29" firstHeaderRow="1" firstDataRow="1" firstDataCol="1"/>
  <pivotFields count="21">
    <pivotField showAll="0">
      <items count="6">
        <item x="4"/>
        <item x="0"/>
        <item x="3"/>
        <item x="1"/>
        <item x="2"/>
        <item t="default"/>
      </items>
    </pivotField>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6"/>
  </dataFields>
  <formats count="2">
    <format dxfId="23">
      <pivotArea field="1" type="button" dataOnly="0" labelOnly="1" outline="0"/>
    </format>
    <format dxfId="22">
      <pivotArea outline="0" collapsedLevelsAreSubtotals="1" fieldPosition="0"/>
    </format>
  </format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1AD3D9-1662-4ACD-BB1C-268C995135DD}"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fieldListSortAscending="1">
  <location ref="AP3:AQ9" firstHeaderRow="1" firstDataRow="1" firstDataCol="1"/>
  <pivotFields count="21">
    <pivotField showAll="0">
      <items count="6">
        <item x="4"/>
        <item x="0"/>
        <item x="3"/>
        <item x="1"/>
        <item x="2"/>
        <item t="default"/>
      </items>
    </pivotField>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25">
      <pivotArea field="1" type="button" dataOnly="0" labelOnly="1" outline="0"/>
    </format>
    <format dxfId="24">
      <pivotArea outline="0" collapsedLevelsAreSubtotals="1" fieldPosition="0"/>
    </format>
  </formats>
  <chartFormats count="8">
    <chartFormat chart="24" format="0" series="1">
      <pivotArea type="data" outline="0" fieldPosition="0">
        <references count="1">
          <reference field="4294967294" count="1" selected="0">
            <x v="0"/>
          </reference>
        </references>
      </pivotArea>
    </chartFormat>
    <chartFormat chart="26" format="8" series="1">
      <pivotArea type="data" outline="0" fieldPosition="0">
        <references count="1">
          <reference field="4294967294" count="1" selected="0">
            <x v="0"/>
          </reference>
        </references>
      </pivotArea>
    </chartFormat>
    <chartFormat chart="26" format="9">
      <pivotArea type="data" outline="0" fieldPosition="0">
        <references count="2">
          <reference field="4294967294" count="1" selected="0">
            <x v="0"/>
          </reference>
          <reference field="19" count="1" selected="0">
            <x v="0"/>
          </reference>
        </references>
      </pivotArea>
    </chartFormat>
    <chartFormat chart="26" format="10">
      <pivotArea type="data" outline="0" fieldPosition="0">
        <references count="2">
          <reference field="4294967294" count="1" selected="0">
            <x v="0"/>
          </reference>
          <reference field="19" count="1" selected="0">
            <x v="1"/>
          </reference>
        </references>
      </pivotArea>
    </chartFormat>
    <chartFormat chart="26" format="11">
      <pivotArea type="data" outline="0" fieldPosition="0">
        <references count="2">
          <reference field="4294967294" count="1" selected="0">
            <x v="0"/>
          </reference>
          <reference field="19" count="1" selected="0">
            <x v="2"/>
          </reference>
        </references>
      </pivotArea>
    </chartFormat>
    <chartFormat chart="26" format="12">
      <pivotArea type="data" outline="0" fieldPosition="0">
        <references count="2">
          <reference field="4294967294" count="1" selected="0">
            <x v="0"/>
          </reference>
          <reference field="19" count="1" selected="0">
            <x v="3"/>
          </reference>
        </references>
      </pivotArea>
    </chartFormat>
    <chartFormat chart="26" format="13">
      <pivotArea type="data" outline="0" fieldPosition="0">
        <references count="2">
          <reference field="4294967294" count="1" selected="0">
            <x v="0"/>
          </reference>
          <reference field="19" count="1" selected="0">
            <x v="4"/>
          </reference>
        </references>
      </pivotArea>
    </chartFormat>
    <chartFormat chart="26"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9E560C-D092-422C-A43D-4F9F54757B6C}"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fieldListSortAscending="1">
  <location ref="AB3:AC11" firstHeaderRow="1" firstDataRow="1" firstDataCol="1"/>
  <pivotFields count="21">
    <pivotField showAll="0"/>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3">
    <format dxfId="28">
      <pivotArea field="1" type="button" dataOnly="0" labelOnly="1" outline="0"/>
    </format>
    <format dxfId="27">
      <pivotArea outline="0" fieldPosition="0">
        <references count="1">
          <reference field="4294967294" count="1">
            <x v="0"/>
          </reference>
        </references>
      </pivotArea>
    </format>
    <format dxfId="26">
      <pivotArea outline="0" collapsedLevelsAreSubtotals="1" fieldPosition="0"/>
    </format>
  </formats>
  <chartFormats count="10">
    <chartFormat chart="12" format="0"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20" count="1" selected="0">
            <x v="0"/>
          </reference>
        </references>
      </pivotArea>
    </chartFormat>
    <chartFormat chart="21" format="12">
      <pivotArea type="data" outline="0" fieldPosition="0">
        <references count="2">
          <reference field="4294967294" count="1" selected="0">
            <x v="0"/>
          </reference>
          <reference field="20" count="1" selected="0">
            <x v="1"/>
          </reference>
        </references>
      </pivotArea>
    </chartFormat>
    <chartFormat chart="21" format="13">
      <pivotArea type="data" outline="0" fieldPosition="0">
        <references count="2">
          <reference field="4294967294" count="1" selected="0">
            <x v="0"/>
          </reference>
          <reference field="20" count="1" selected="0">
            <x v="2"/>
          </reference>
        </references>
      </pivotArea>
    </chartFormat>
    <chartFormat chart="21" format="14">
      <pivotArea type="data" outline="0" fieldPosition="0">
        <references count="2">
          <reference field="4294967294" count="1" selected="0">
            <x v="0"/>
          </reference>
          <reference field="20" count="1" selected="0">
            <x v="3"/>
          </reference>
        </references>
      </pivotArea>
    </chartFormat>
    <chartFormat chart="21" format="15">
      <pivotArea type="data" outline="0" fieldPosition="0">
        <references count="2">
          <reference field="4294967294" count="1" selected="0">
            <x v="0"/>
          </reference>
          <reference field="20" count="1" selected="0">
            <x v="4"/>
          </reference>
        </references>
      </pivotArea>
    </chartFormat>
    <chartFormat chart="21" format="16">
      <pivotArea type="data" outline="0" fieldPosition="0">
        <references count="2">
          <reference field="4294967294" count="1" selected="0">
            <x v="0"/>
          </reference>
          <reference field="20" count="1" selected="0">
            <x v="5"/>
          </reference>
        </references>
      </pivotArea>
    </chartFormat>
    <chartFormat chart="21" format="17">
      <pivotArea type="data" outline="0" fieldPosition="0">
        <references count="2">
          <reference field="4294967294" count="1" selected="0">
            <x v="0"/>
          </reference>
          <reference field="20" count="1" selected="0">
            <x v="6"/>
          </reference>
        </references>
      </pivotArea>
    </chartFormat>
    <chartFormat chart="21"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5C23F6-09EB-4A60-9A93-2A9F6ACE3567}"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fieldListSortAscending="1">
  <location ref="AF3:AG8" firstHeaderRow="1" firstDataRow="1" firstDataCol="1"/>
  <pivotFields count="21">
    <pivotField axis="axisRow" showAll="0">
      <items count="6">
        <item x="4"/>
        <item x="0"/>
        <item x="3"/>
        <item x="1"/>
        <item x="2"/>
        <item t="default"/>
      </items>
    </pivotField>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3">
    <format dxfId="31">
      <pivotArea field="1" type="button" dataOnly="0" labelOnly="1" outline="0"/>
    </format>
    <format dxfId="30">
      <pivotArea outline="0" fieldPosition="0">
        <references count="1">
          <reference field="4294967294" count="1">
            <x v="0"/>
          </reference>
        </references>
      </pivotArea>
    </format>
    <format dxfId="29">
      <pivotArea outline="0" collapsedLevelsAreSubtotals="1" fieldPosition="0"/>
    </format>
  </formats>
  <chartFormats count="3">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39F898-B720-4496-949E-1BE353E5F38D}"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40" fieldListSortAscending="1">
  <location ref="AS3:AU16" firstHeaderRow="2" firstDataRow="2" firstDataCol="2"/>
  <pivotFields count="21">
    <pivotField compact="0" outline="0" showAll="0">
      <items count="6">
        <item x="4"/>
        <item x="0"/>
        <item x="3"/>
        <item x="1"/>
        <item x="2"/>
        <item t="default"/>
      </items>
    </pivotField>
    <pivotField compact="0"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7">
        <item x="0"/>
        <item x="1"/>
        <item x="2"/>
        <item x="3"/>
        <item x="4"/>
        <item x="5"/>
        <item t="default"/>
      </items>
    </pivotField>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h="1" x="0"/>
        <item x="1"/>
        <item t="default"/>
      </items>
    </pivotField>
    <pivotField compact="0" outline="0" showAll="0"/>
    <pivotField axis="axisRow" compact="0" outline="0" showAll="0">
      <items count="7">
        <item x="5"/>
        <item x="4"/>
        <item x="0"/>
        <item x="1"/>
        <item x="2"/>
        <item x="3"/>
        <item t="default"/>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v="1"/>
    </i>
    <i t="default">
      <x/>
    </i>
    <i>
      <x v="1"/>
      <x v="1"/>
    </i>
    <i t="default">
      <x v="1"/>
    </i>
    <i>
      <x v="2"/>
      <x v="1"/>
    </i>
    <i t="default">
      <x v="2"/>
    </i>
    <i>
      <x v="3"/>
      <x v="1"/>
    </i>
    <i t="default">
      <x v="3"/>
    </i>
    <i>
      <x v="4"/>
      <x v="1"/>
    </i>
    <i t="default">
      <x v="4"/>
    </i>
    <i>
      <x v="5"/>
      <x v="1"/>
    </i>
    <i t="default">
      <x v="5"/>
    </i>
  </rowItems>
  <colItems count="1">
    <i/>
  </colItems>
  <dataFields count="1">
    <dataField name="Sum of Sales" fld="9" baseField="0" baseItem="0" numFmtId="166"/>
  </dataFields>
  <formats count="2">
    <format dxfId="33">
      <pivotArea field="1" type="button" dataOnly="0" labelOnly="1" outline="0"/>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5F8F3B-1F2E-4CF1-9054-79373D41FEA1}"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fieldListSortAscending="1">
  <location ref="M2:O14" firstHeaderRow="0" firstDataRow="1" firstDataCol="1"/>
  <pivotFields count="21">
    <pivotField showAll="0"/>
    <pivotField showAll="0"/>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formats count="1">
    <format dxfId="34">
      <pivotArea outline="0" collapsedLevelsAreSubtotals="1" fieldPosition="0"/>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E10A99-FFC2-48FA-ABC6-21AF12ED8AA8}"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G4:H10"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3"/>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863415-D916-4C43-84FC-FE16EE26BC3C}"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fieldListSortAscending="1">
  <location ref="S7:T157"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43"/>
  </dataFields>
  <formats count="2">
    <format dxfId="37">
      <pivotArea outline="0" collapsedLevelsAreSubtotals="1" fieldPosition="0"/>
    </format>
    <format dxfId="36">
      <pivotArea field="1"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69B7702-4A15-40B0-80CE-FC05763CC0E4}" sourceName="Year">
  <pivotTables>
    <pivotTable tabId="6" name="PivotTable6"/>
    <pivotTable tabId="6" name="PivotTable1"/>
    <pivotTable tabId="6" name="PivotTable2"/>
    <pivotTable tabId="6" name="PivotTable3"/>
    <pivotTable tabId="6" name="PivotTable7"/>
    <pivotTable tabId="6" name="PivotTable8"/>
    <pivotTable tabId="6" name="PivotTable9"/>
  </pivotTables>
  <data>
    <tabular pivotCacheId="118905050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E7069EA-3E34-4077-8EAC-8A8FF3CBAE02}" sourceName="Month">
  <pivotTables>
    <pivotTable tabId="6" name="PivotTable6"/>
    <pivotTable tabId="6" name="PivotTable1"/>
    <pivotTable tabId="6" name="PivotTable2"/>
    <pivotTable tabId="6" name="PivotTable3"/>
    <pivotTable tabId="6" name="PivotTable4"/>
    <pivotTable tabId="6" name="PivotTable5"/>
    <pivotTable tabId="6" name="PivotTable7"/>
    <pivotTable tabId="6" name="PivotTable8"/>
    <pivotTable tabId="6" name="PivotTable9"/>
  </pivotTables>
  <data>
    <tabular pivotCacheId="1189050504">
      <items count="12">
        <i x="1" s="1"/>
        <i x="4" s="1"/>
        <i x="8" s="1"/>
        <i x="5" s="1"/>
        <i x="10" s="1"/>
        <i x="11" s="1"/>
        <i x="3" s="1"/>
        <i x="2" s="1"/>
        <i x="0" s="1"/>
        <i x="9"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B59182B-8BEE-4DCF-B017-B7D8A8E39027}" cache="Slicer_Year" caption="Year" columnCount="2" rowHeight="234950"/>
  <slicer name="Year" xr10:uid="{5E6A9D08-1F08-4465-A32F-241E5048A669}" cache="Slicer_Year" caption="Year" columnCount="2" rowHeight="234950"/>
  <slicer name="Month 1" xr10:uid="{E318F83D-5703-4791-A010-CB8E94ED0EDF}" cache="Slicer_Month" caption="Month" columnCount="2" rowHeight="234950"/>
  <slicer name="Month" xr10:uid="{9DB04763-FB98-48D6-896A-F5F41EE623DC}" cache="Slicer_Month" caption="Month"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05E4AE-1AD3-4B93-8CA8-C08C2F5B821E}" name="Table2" displayName="Table2" ref="AW28:AY46" totalsRowShown="0" headerRowDxfId="20" headerRowBorderDxfId="19" tableBorderDxfId="18">
  <autoFilter ref="AW28:AY46" xr:uid="{EC05E4AE-1AD3-4B93-8CA8-C08C2F5B821E}">
    <filterColumn colId="1">
      <filters>
        <filter val="2021"/>
      </filters>
    </filterColumn>
  </autoFilter>
  <tableColumns count="3">
    <tableColumn id="1" xr3:uid="{3365F7A0-48CB-492D-B591-AA7626F694A3}" name="Product_Name" dataDxfId="17"/>
    <tableColumn id="2" xr3:uid="{E8F08CD6-D2F2-498E-8211-501EC6406C82}" name="Year"/>
    <tableColumn id="3" xr3:uid="{EE776056-AAF8-4432-85E8-35B977D0656D}" name="Total"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5">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4" dataCellStyle="Comma"/>
    <tableColumn id="6" xr3:uid="{D1FA2F6E-B448-447A-822E-476E75AB0D24}" name="Manufacturing Price" dataDxfId="13" dataCellStyle="Comma"/>
    <tableColumn id="7" xr3:uid="{746807AF-7C02-410B-AA9B-C470D904CB91}" name="Sale Price" dataDxfId="12" dataCellStyle="Comma"/>
    <tableColumn id="8" xr3:uid="{19549595-54CD-44CA-85C9-58EF681308B8}" name="Gross Sales" dataDxfId="11" dataCellStyle="Comma"/>
    <tableColumn id="9" xr3:uid="{104167EA-E422-4774-B956-4B36C140EE94}" name="Discounts"/>
    <tableColumn id="10" xr3:uid="{DCEF5F63-00A0-4BBE-88B5-9FC52CE9FD87}" name="Sales" dataDxfId="10" dataCellStyle="Comma"/>
    <tableColumn id="21" xr3:uid="{49F6513B-8752-4727-A580-49EAA8AD80C5}" name="Sales ('000)" dataDxfId="9" dataCellStyle="Comma"/>
    <tableColumn id="11" xr3:uid="{F597BE21-FABB-4B22-924F-0FB9047BF885}" name="COGS" dataDxfId="8" dataCellStyle="Comma"/>
    <tableColumn id="12" xr3:uid="{D84A41A3-4370-4BF9-BD15-26F6A8F5F68C}" name="Profit" dataDxfId="7" dataCellStyle="Comma"/>
    <tableColumn id="22" xr3:uid="{B5433BD7-98D5-4C89-827A-9EB8FF47A48A}" name="Profit ('000)" dataDxfId="6" dataCellStyle="Comma"/>
    <tableColumn id="13" xr3:uid="{99DFFC76-741A-4785-B95C-D4515358E697}" name="Date" dataDxfId="5"/>
    <tableColumn id="14" xr3:uid="{D2C87CE1-8D3A-4190-9B63-84E5DA80158A}" name="Month" dataDxfId="4"/>
    <tableColumn id="20" xr3:uid="{00040B4C-ACDE-4878-B9D9-F9B6BFCA1252}" name="Quarter" dataDxfId="3"/>
    <tableColumn id="15" xr3:uid="{E905F66B-7952-44D0-8D91-E3991859BDBA}" name="Year"/>
    <tableColumn id="16" xr3:uid="{1B3165FF-A4D1-47E3-9C63-4AC99EF81BFA}" name="Customer_Name" dataDxfId="2"/>
    <tableColumn id="17" xr3:uid="{81851813-2BE4-4FF6-BF0F-14E82153B91A}" name="Product_Name" dataDxfId="1"/>
    <tableColumn id="23" xr3:uid="{BF904181-AD5D-4D36-B316-14EC624E04BF}" name="Count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42E9D-5556-4347-A8BA-5EE569A5DD1B}">
  <sheetPr codeName="Sheet1"/>
  <dimension ref="A1:AY157"/>
  <sheetViews>
    <sheetView tabSelected="1" topLeftCell="AK1" workbookViewId="0">
      <selection activeCell="AU50" sqref="AU50"/>
    </sheetView>
  </sheetViews>
  <sheetFormatPr defaultRowHeight="14.4" x14ac:dyDescent="0.3"/>
  <cols>
    <col min="1" max="1" width="11.77734375" bestFit="1" customWidth="1"/>
    <col min="2" max="2" width="12.109375" bestFit="1" customWidth="1"/>
    <col min="3" max="3" width="16" bestFit="1" customWidth="1"/>
    <col min="4" max="4" width="11.109375" customWidth="1"/>
    <col min="7" max="7" width="12.5546875" bestFit="1" customWidth="1"/>
    <col min="8" max="8" width="11.77734375" bestFit="1" customWidth="1"/>
    <col min="9" max="9" width="16.33203125" customWidth="1"/>
    <col min="10" max="10" width="45.109375" customWidth="1"/>
    <col min="13" max="13" width="12.5546875" bestFit="1" customWidth="1"/>
    <col min="14" max="14" width="17" bestFit="1" customWidth="1"/>
    <col min="15" max="15" width="17.5546875" bestFit="1" customWidth="1"/>
    <col min="19" max="19" width="13.44140625" bestFit="1" customWidth="1"/>
    <col min="20" max="20" width="11.6640625" bestFit="1" customWidth="1"/>
    <col min="21" max="21" width="17.5546875" bestFit="1" customWidth="1"/>
    <col min="25" max="25" width="12" customWidth="1"/>
    <col min="28" max="28" width="12.5546875" bestFit="1" customWidth="1"/>
    <col min="29" max="29" width="11.6640625" bestFit="1" customWidth="1"/>
    <col min="32" max="32" width="14.88671875" bestFit="1" customWidth="1"/>
    <col min="33" max="33" width="11.6640625" bestFit="1" customWidth="1"/>
    <col min="39" max="39" width="12.5546875" bestFit="1" customWidth="1"/>
    <col min="40" max="40" width="12.109375" bestFit="1" customWidth="1"/>
    <col min="41" max="41" width="12.44140625" bestFit="1" customWidth="1"/>
    <col min="42" max="42" width="12.5546875" bestFit="1" customWidth="1"/>
    <col min="43" max="43" width="16" bestFit="1" customWidth="1"/>
    <col min="45" max="45" width="19.6640625" customWidth="1"/>
    <col min="46" max="46" width="6.88671875" bestFit="1" customWidth="1"/>
    <col min="47" max="47" width="11.5546875" bestFit="1" customWidth="1"/>
    <col min="49" max="49" width="15.5546875" customWidth="1"/>
    <col min="51" max="51" width="15.44140625" customWidth="1"/>
  </cols>
  <sheetData>
    <row r="1" spans="1:51" x14ac:dyDescent="0.3">
      <c r="V1">
        <v>108</v>
      </c>
      <c r="W1">
        <f>COUNT(T:T)</f>
        <v>150</v>
      </c>
      <c r="X1">
        <f>W1-4</f>
        <v>146</v>
      </c>
      <c r="Y1">
        <f>MIN(X1,V1)</f>
        <v>108</v>
      </c>
    </row>
    <row r="2" spans="1:51" x14ac:dyDescent="0.3">
      <c r="M2" s="6" t="s">
        <v>314</v>
      </c>
      <c r="N2" t="s">
        <v>315</v>
      </c>
      <c r="O2" t="s">
        <v>316</v>
      </c>
      <c r="P2" t="s">
        <v>317</v>
      </c>
    </row>
    <row r="3" spans="1:51" x14ac:dyDescent="0.3">
      <c r="A3" t="s">
        <v>310</v>
      </c>
      <c r="B3" t="s">
        <v>311</v>
      </c>
      <c r="C3" t="s">
        <v>312</v>
      </c>
      <c r="D3" t="s">
        <v>313</v>
      </c>
      <c r="M3" s="7" t="s">
        <v>33</v>
      </c>
      <c r="N3" s="5">
        <v>6752.737430000001</v>
      </c>
      <c r="O3" s="5">
        <v>989.37593000000004</v>
      </c>
      <c r="P3" s="4">
        <f>O3/N3</f>
        <v>0.14651479348279647</v>
      </c>
      <c r="AB3" s="6" t="s">
        <v>314</v>
      </c>
      <c r="AC3" t="s">
        <v>310</v>
      </c>
      <c r="AF3" s="6" t="s">
        <v>314</v>
      </c>
      <c r="AG3" t="s">
        <v>310</v>
      </c>
      <c r="AM3" s="6" t="s">
        <v>314</v>
      </c>
      <c r="AN3" t="s">
        <v>311</v>
      </c>
      <c r="AP3" s="6" t="s">
        <v>314</v>
      </c>
      <c r="AQ3" t="s">
        <v>312</v>
      </c>
      <c r="AS3" s="6" t="s">
        <v>310</v>
      </c>
    </row>
    <row r="4" spans="1:51" x14ac:dyDescent="0.3">
      <c r="A4" s="5">
        <v>92311094.749999896</v>
      </c>
      <c r="B4" s="5">
        <v>13015237.750000009</v>
      </c>
      <c r="C4" s="5">
        <v>861132</v>
      </c>
      <c r="D4" s="4">
        <f>B4/A4</f>
        <v>0.14099321197791367</v>
      </c>
      <c r="G4" s="6" t="s">
        <v>314</v>
      </c>
      <c r="H4" t="s">
        <v>310</v>
      </c>
      <c r="M4" s="7" t="s">
        <v>62</v>
      </c>
      <c r="N4" s="5">
        <v>4497.1929850000015</v>
      </c>
      <c r="O4" s="5">
        <v>607.88998499999991</v>
      </c>
      <c r="P4" s="4">
        <f t="shared" ref="P4:P14" si="0">O4/N4</f>
        <v>0.13517098043770068</v>
      </c>
      <c r="AB4" s="7" t="s">
        <v>37</v>
      </c>
      <c r="AC4" s="10">
        <v>9.6665719480051968E-2</v>
      </c>
      <c r="AF4" s="7" t="s">
        <v>47</v>
      </c>
      <c r="AG4" s="10">
        <v>1.5193226380840854E-2</v>
      </c>
      <c r="AM4" s="7">
        <v>2021</v>
      </c>
      <c r="AN4" s="13">
        <v>3878464.51</v>
      </c>
      <c r="AP4" s="7" t="s">
        <v>97</v>
      </c>
      <c r="AQ4" s="10">
        <v>0.14124083183530517</v>
      </c>
      <c r="AS4" s="6" t="s">
        <v>19</v>
      </c>
      <c r="AT4" s="6" t="s">
        <v>17</v>
      </c>
      <c r="AU4" t="s">
        <v>318</v>
      </c>
    </row>
    <row r="5" spans="1:51" x14ac:dyDescent="0.3">
      <c r="G5" s="7" t="s">
        <v>23</v>
      </c>
      <c r="H5" s="5">
        <v>15390801.880000003</v>
      </c>
      <c r="I5" s="2" t="str">
        <f>INDEX(G5:H10,MATCH(MAX(H5:H10),H5:H10,0),1)</f>
        <v>PROD_ID_002</v>
      </c>
      <c r="J5" s="4"/>
      <c r="M5" s="7" t="s">
        <v>87</v>
      </c>
      <c r="N5" s="5">
        <v>6466.5453800000005</v>
      </c>
      <c r="O5" s="5">
        <v>1045.1283799999999</v>
      </c>
      <c r="P5" s="4">
        <f t="shared" si="0"/>
        <v>0.16162082202846922</v>
      </c>
      <c r="AB5" s="7" t="s">
        <v>41</v>
      </c>
      <c r="AC5" s="10">
        <v>0.14795125154769109</v>
      </c>
      <c r="AF5" s="7" t="s">
        <v>21</v>
      </c>
      <c r="AG5" s="10">
        <v>0.16858354802470799</v>
      </c>
      <c r="AM5" s="11" t="s">
        <v>33</v>
      </c>
      <c r="AN5" s="13">
        <v>862635.18000000017</v>
      </c>
      <c r="AP5" s="7" t="s">
        <v>70</v>
      </c>
      <c r="AQ5" s="10">
        <v>0.13405842542142204</v>
      </c>
      <c r="AS5" t="s">
        <v>97</v>
      </c>
      <c r="AT5">
        <v>2022</v>
      </c>
      <c r="AU5" s="13">
        <v>14227983.529999999</v>
      </c>
    </row>
    <row r="6" spans="1:51" x14ac:dyDescent="0.3">
      <c r="G6" s="7" t="s">
        <v>32</v>
      </c>
      <c r="H6" s="5">
        <v>33011143.950000014</v>
      </c>
      <c r="I6" s="8">
        <f>INDEX(G5:H10,MATCH(MAX(H5:H10),H5:H10,0),2)</f>
        <v>33011143.950000014</v>
      </c>
      <c r="M6" s="7" t="s">
        <v>72</v>
      </c>
      <c r="N6" s="5">
        <v>8833.8735799999977</v>
      </c>
      <c r="O6" s="5">
        <v>1296.6285800000001</v>
      </c>
      <c r="P6" s="4">
        <f t="shared" si="0"/>
        <v>0.14677916411839803</v>
      </c>
      <c r="AB6" s="7" t="s">
        <v>46</v>
      </c>
      <c r="AC6" s="10">
        <v>0.14449476388643956</v>
      </c>
      <c r="AF6" s="7" t="s">
        <v>42</v>
      </c>
      <c r="AG6" s="10">
        <v>0.42701882690000292</v>
      </c>
      <c r="AM6" s="11" t="s">
        <v>62</v>
      </c>
      <c r="AN6" s="13">
        <v>316721.14</v>
      </c>
      <c r="AP6" s="7" t="s">
        <v>28</v>
      </c>
      <c r="AQ6" s="10">
        <v>0.1369337105112805</v>
      </c>
      <c r="AS6" t="s">
        <v>319</v>
      </c>
      <c r="AU6" s="13">
        <v>14227983.529999999</v>
      </c>
    </row>
    <row r="7" spans="1:51" x14ac:dyDescent="0.3">
      <c r="G7" s="7" t="s">
        <v>56</v>
      </c>
      <c r="H7" s="5">
        <v>18250059.465000004</v>
      </c>
      <c r="M7" s="7" t="s">
        <v>109</v>
      </c>
      <c r="N7" s="5">
        <v>9537.4810249999991</v>
      </c>
      <c r="O7" s="5">
        <v>1282.1780249999997</v>
      </c>
      <c r="P7" s="4">
        <f t="shared" si="0"/>
        <v>0.13443570913945802</v>
      </c>
      <c r="S7" s="9" t="s">
        <v>314</v>
      </c>
      <c r="T7" t="s">
        <v>310</v>
      </c>
      <c r="Y7" t="str" cm="1">
        <f t="array" aca="1" ref="Y7:Y11" ca="1">OFFSET(S2,$Y$1,0,5)</f>
        <v>CUST_ID_103</v>
      </c>
      <c r="Z7" cm="1">
        <f t="array" aca="1" ref="Z7:Z11" ca="1">OFFSET(T2,$Y$1,0,5)</f>
        <v>22256.324999999997</v>
      </c>
      <c r="AB7" s="7" t="s">
        <v>51</v>
      </c>
      <c r="AC7" s="10">
        <v>0.12904366162334999</v>
      </c>
      <c r="AF7" s="7" t="s">
        <v>30</v>
      </c>
      <c r="AG7" s="10">
        <v>1.9885362967163804E-2</v>
      </c>
      <c r="AM7" s="11" t="s">
        <v>87</v>
      </c>
      <c r="AN7" s="13">
        <v>116139.62</v>
      </c>
      <c r="AP7" s="7" t="s">
        <v>36</v>
      </c>
      <c r="AQ7" s="10">
        <v>0.29727440160161278</v>
      </c>
      <c r="AS7" t="s">
        <v>70</v>
      </c>
      <c r="AT7">
        <v>2022</v>
      </c>
      <c r="AU7" s="13">
        <v>12408442.024999999</v>
      </c>
    </row>
    <row r="8" spans="1:51" x14ac:dyDescent="0.3">
      <c r="G8" s="7" t="s">
        <v>61</v>
      </c>
      <c r="H8" s="5">
        <v>20511921.020000003</v>
      </c>
      <c r="M8" s="7" t="s">
        <v>151</v>
      </c>
      <c r="N8" s="5">
        <v>8152.6302400000013</v>
      </c>
      <c r="O8" s="5">
        <v>1026.82374</v>
      </c>
      <c r="P8" s="4">
        <f t="shared" si="0"/>
        <v>0.12594999524963121</v>
      </c>
      <c r="S8" s="7" t="s">
        <v>22</v>
      </c>
      <c r="T8" s="5">
        <v>333187.5</v>
      </c>
      <c r="Y8" t="str">
        <f ca="1"/>
        <v>CUST_ID_104</v>
      </c>
      <c r="Z8">
        <f ca="1"/>
        <v>28795.95</v>
      </c>
      <c r="AB8" s="7" t="s">
        <v>59</v>
      </c>
      <c r="AC8" s="10">
        <v>0.10027105376734793</v>
      </c>
      <c r="AF8" s="7" t="s">
        <v>38</v>
      </c>
      <c r="AG8" s="10">
        <v>0.36931903572728442</v>
      </c>
      <c r="AM8" s="11" t="s">
        <v>72</v>
      </c>
      <c r="AN8" s="13">
        <v>266621.7</v>
      </c>
      <c r="AP8" s="7" t="s">
        <v>58</v>
      </c>
      <c r="AQ8" s="10">
        <v>0.14278124608074025</v>
      </c>
      <c r="AS8" t="s">
        <v>320</v>
      </c>
      <c r="AU8" s="13">
        <v>12408442.024999999</v>
      </c>
    </row>
    <row r="9" spans="1:51" x14ac:dyDescent="0.3">
      <c r="G9" s="7" t="s">
        <v>67</v>
      </c>
      <c r="H9" s="5">
        <v>13815307.885</v>
      </c>
      <c r="M9" s="7" t="s">
        <v>49</v>
      </c>
      <c r="N9" s="5">
        <v>10494.309959999999</v>
      </c>
      <c r="O9" s="5">
        <v>1485.0109600000001</v>
      </c>
      <c r="P9" s="4">
        <f t="shared" si="0"/>
        <v>0.14150629871427967</v>
      </c>
      <c r="S9" s="7" t="s">
        <v>31</v>
      </c>
      <c r="T9" s="5">
        <v>171082.2</v>
      </c>
      <c r="Y9" t="str">
        <f ca="1"/>
        <v>CUST_ID_105</v>
      </c>
      <c r="Z9">
        <f ca="1"/>
        <v>790966.25</v>
      </c>
      <c r="AB9" s="7" t="s">
        <v>54</v>
      </c>
      <c r="AC9" s="10">
        <v>0.1047451511238848</v>
      </c>
      <c r="AM9" s="11" t="s">
        <v>109</v>
      </c>
      <c r="AN9" s="13">
        <v>276537.58999999997</v>
      </c>
      <c r="AP9" s="7" t="s">
        <v>64</v>
      </c>
      <c r="AQ9" s="10">
        <v>0.14771138454963931</v>
      </c>
      <c r="AS9" t="s">
        <v>28</v>
      </c>
      <c r="AT9">
        <v>2022</v>
      </c>
      <c r="AU9" s="13">
        <v>11415018.840000002</v>
      </c>
      <c r="AW9" s="17" t="s">
        <v>97</v>
      </c>
      <c r="AX9">
        <v>2021</v>
      </c>
      <c r="AY9" s="13">
        <v>3519132.5300000003</v>
      </c>
    </row>
    <row r="10" spans="1:51" x14ac:dyDescent="0.3">
      <c r="G10" s="7" t="s">
        <v>95</v>
      </c>
      <c r="H10" s="5">
        <v>17747116.059999999</v>
      </c>
      <c r="M10" s="7" t="s">
        <v>44</v>
      </c>
      <c r="N10" s="5">
        <v>8318.6461700000018</v>
      </c>
      <c r="O10" s="5">
        <v>1266.4881699999996</v>
      </c>
      <c r="P10" s="4">
        <f t="shared" si="0"/>
        <v>0.15224690942709002</v>
      </c>
      <c r="S10" s="7" t="s">
        <v>39</v>
      </c>
      <c r="T10" s="5">
        <v>2564370</v>
      </c>
      <c r="Y10" t="str">
        <f ca="1"/>
        <v>CUST_ID_106</v>
      </c>
      <c r="Z10">
        <f ca="1"/>
        <v>39432</v>
      </c>
      <c r="AB10" s="7" t="s">
        <v>65</v>
      </c>
      <c r="AC10" s="10">
        <v>0.15814916646300523</v>
      </c>
      <c r="AM10" s="11" t="s">
        <v>151</v>
      </c>
      <c r="AN10" s="13">
        <v>236038.40999999997</v>
      </c>
      <c r="AS10" t="s">
        <v>321</v>
      </c>
      <c r="AU10" s="13">
        <v>11415018.840000002</v>
      </c>
      <c r="AW10" s="15"/>
      <c r="AX10">
        <v>2022</v>
      </c>
      <c r="AY10" s="13">
        <v>14227983.529999997</v>
      </c>
    </row>
    <row r="11" spans="1:51" x14ac:dyDescent="0.3">
      <c r="M11" s="7" t="s">
        <v>25</v>
      </c>
      <c r="N11" s="5">
        <v>6881.1927650000016</v>
      </c>
      <c r="O11" s="5">
        <v>993.29776500000025</v>
      </c>
      <c r="P11" s="4">
        <f t="shared" si="0"/>
        <v>0.14434964967879374</v>
      </c>
      <c r="S11" s="7" t="s">
        <v>43</v>
      </c>
      <c r="T11" s="5">
        <v>2868563.6</v>
      </c>
      <c r="Y11" t="str">
        <f ca="1"/>
        <v>CUST_ID_107</v>
      </c>
      <c r="Z11">
        <f ca="1"/>
        <v>32837.699999999997</v>
      </c>
      <c r="AB11" s="7" t="s">
        <v>29</v>
      </c>
      <c r="AC11" s="10">
        <v>0.11867923210822931</v>
      </c>
      <c r="AM11" s="11" t="s">
        <v>49</v>
      </c>
      <c r="AN11" s="13">
        <v>451342.83000000007</v>
      </c>
      <c r="AS11" t="s">
        <v>36</v>
      </c>
      <c r="AT11">
        <v>2022</v>
      </c>
      <c r="AU11" s="13">
        <v>27096396.860000007</v>
      </c>
      <c r="AW11" s="17" t="s">
        <v>70</v>
      </c>
      <c r="AX11">
        <v>2021</v>
      </c>
      <c r="AY11" s="13">
        <v>1406865.86</v>
      </c>
    </row>
    <row r="12" spans="1:51" x14ac:dyDescent="0.3">
      <c r="M12" s="7" t="s">
        <v>90</v>
      </c>
      <c r="N12" s="5">
        <v>5412.1038099999996</v>
      </c>
      <c r="O12" s="5">
        <v>502.49180999999993</v>
      </c>
      <c r="P12" s="4">
        <f t="shared" si="0"/>
        <v>9.284592972358377E-2</v>
      </c>
      <c r="S12" s="7" t="s">
        <v>48</v>
      </c>
      <c r="T12" s="5">
        <v>68766.179999999993</v>
      </c>
      <c r="AM12" s="11" t="s">
        <v>44</v>
      </c>
      <c r="AN12" s="13">
        <v>453037.04999999993</v>
      </c>
      <c r="AS12" t="s">
        <v>322</v>
      </c>
      <c r="AU12" s="13">
        <v>27096396.860000007</v>
      </c>
      <c r="AW12" s="15"/>
      <c r="AX12">
        <v>2022</v>
      </c>
      <c r="AY12" s="13">
        <v>12408442.025000002</v>
      </c>
    </row>
    <row r="13" spans="1:51" x14ac:dyDescent="0.3">
      <c r="M13" s="7" t="s">
        <v>76</v>
      </c>
      <c r="N13" s="5">
        <v>7274.1777899999997</v>
      </c>
      <c r="O13" s="5">
        <v>1271.1402900000003</v>
      </c>
      <c r="P13" s="4">
        <f t="shared" si="0"/>
        <v>0.17474693727550483</v>
      </c>
      <c r="R13" s="4"/>
      <c r="S13" s="7" t="s">
        <v>52</v>
      </c>
      <c r="T13" s="5">
        <v>111504.3</v>
      </c>
      <c r="AF13" s="7" t="s">
        <v>47</v>
      </c>
      <c r="AG13" s="10">
        <v>1.5165914188862551E-2</v>
      </c>
      <c r="AM13" s="11" t="s">
        <v>25</v>
      </c>
      <c r="AN13" s="13">
        <v>315856.38</v>
      </c>
      <c r="AS13" t="s">
        <v>58</v>
      </c>
      <c r="AT13">
        <v>2022</v>
      </c>
      <c r="AU13" s="13">
        <v>12052759.705000002</v>
      </c>
      <c r="AW13" s="17" t="s">
        <v>28</v>
      </c>
      <c r="AX13">
        <v>2021</v>
      </c>
      <c r="AY13" s="13">
        <v>3975783.0400000005</v>
      </c>
    </row>
    <row r="14" spans="1:51" x14ac:dyDescent="0.3">
      <c r="M14" s="7" t="s">
        <v>80</v>
      </c>
      <c r="N14" s="5">
        <v>9690.2036149999985</v>
      </c>
      <c r="O14" s="5">
        <v>1248.7841150000002</v>
      </c>
      <c r="P14" s="4">
        <f t="shared" si="0"/>
        <v>0.12887078173124644</v>
      </c>
      <c r="S14" s="7" t="s">
        <v>55</v>
      </c>
      <c r="T14" s="5">
        <v>534168.75</v>
      </c>
      <c r="AF14" s="7" t="s">
        <v>21</v>
      </c>
      <c r="AG14" s="10">
        <v>0.16518400786390008</v>
      </c>
      <c r="AM14" s="11" t="s">
        <v>90</v>
      </c>
      <c r="AN14" s="13">
        <v>224146.36000000002</v>
      </c>
      <c r="AS14" t="s">
        <v>323</v>
      </c>
      <c r="AU14" s="13">
        <v>12052759.705000002</v>
      </c>
      <c r="AW14" s="15"/>
      <c r="AX14">
        <v>2022</v>
      </c>
      <c r="AY14" s="13">
        <v>11415018.839999996</v>
      </c>
    </row>
    <row r="15" spans="1:51" x14ac:dyDescent="0.3">
      <c r="S15" s="7" t="s">
        <v>60</v>
      </c>
      <c r="T15" s="5">
        <v>1069847.1100000001</v>
      </c>
      <c r="AF15" s="7" t="s">
        <v>42</v>
      </c>
      <c r="AG15" s="10">
        <v>0.44222921495540313</v>
      </c>
      <c r="AM15" s="11" t="s">
        <v>76</v>
      </c>
      <c r="AN15" s="13">
        <v>31312.53</v>
      </c>
      <c r="AS15" t="s">
        <v>64</v>
      </c>
      <c r="AT15">
        <v>2022</v>
      </c>
      <c r="AU15" s="13">
        <v>15110493.790000001</v>
      </c>
      <c r="AW15" s="17" t="s">
        <v>36</v>
      </c>
      <c r="AX15">
        <v>2021</v>
      </c>
      <c r="AY15" s="13">
        <v>5914747.0900000008</v>
      </c>
    </row>
    <row r="16" spans="1:51" x14ac:dyDescent="0.3">
      <c r="S16" s="7" t="s">
        <v>66</v>
      </c>
      <c r="T16" s="5">
        <v>387618.75</v>
      </c>
      <c r="AF16" s="7" t="s">
        <v>30</v>
      </c>
      <c r="AG16" s="10">
        <v>2.0061958190274443E-2</v>
      </c>
      <c r="AM16" s="11" t="s">
        <v>80</v>
      </c>
      <c r="AN16" s="13">
        <v>328075.71999999997</v>
      </c>
      <c r="AS16" t="s">
        <v>324</v>
      </c>
      <c r="AU16" s="13">
        <v>15110493.790000001</v>
      </c>
      <c r="AW16" s="15"/>
      <c r="AX16">
        <v>2022</v>
      </c>
      <c r="AY16" s="13">
        <v>27096396.860000007</v>
      </c>
    </row>
    <row r="17" spans="19:51" x14ac:dyDescent="0.3">
      <c r="S17" s="7" t="s">
        <v>71</v>
      </c>
      <c r="T17" s="5">
        <v>29976</v>
      </c>
      <c r="AF17" s="7" t="s">
        <v>38</v>
      </c>
      <c r="AG17" s="10">
        <v>0.35735890480155985</v>
      </c>
      <c r="AM17" s="7">
        <v>2022</v>
      </c>
      <c r="AN17" s="13">
        <v>13015237.750000002</v>
      </c>
      <c r="AW17" s="17" t="s">
        <v>58</v>
      </c>
      <c r="AX17">
        <v>2021</v>
      </c>
      <c r="AY17" s="13">
        <v>6197299.7599999998</v>
      </c>
    </row>
    <row r="18" spans="19:51" x14ac:dyDescent="0.3">
      <c r="S18" s="7" t="s">
        <v>75</v>
      </c>
      <c r="T18" s="5">
        <v>206658</v>
      </c>
      <c r="AM18" s="11" t="s">
        <v>33</v>
      </c>
      <c r="AN18" s="13">
        <v>989375.92999999993</v>
      </c>
      <c r="AW18" s="15"/>
      <c r="AX18">
        <v>2022</v>
      </c>
      <c r="AY18" s="13">
        <v>12052759.705</v>
      </c>
    </row>
    <row r="19" spans="19:51" x14ac:dyDescent="0.3">
      <c r="S19" s="7" t="s">
        <v>79</v>
      </c>
      <c r="T19" s="5">
        <v>683397</v>
      </c>
      <c r="AM19" s="11" t="s">
        <v>62</v>
      </c>
      <c r="AN19" s="13">
        <v>607889.98499999999</v>
      </c>
      <c r="AW19" s="17" t="s">
        <v>64</v>
      </c>
      <c r="AX19">
        <v>2021</v>
      </c>
      <c r="AY19" s="13">
        <v>5401427.2300000004</v>
      </c>
    </row>
    <row r="20" spans="19:51" x14ac:dyDescent="0.3">
      <c r="S20" s="7" t="s">
        <v>82</v>
      </c>
      <c r="T20" s="5">
        <v>748865</v>
      </c>
      <c r="AM20" s="11" t="s">
        <v>87</v>
      </c>
      <c r="AN20" s="13">
        <v>1045128.38</v>
      </c>
      <c r="AW20" s="15"/>
      <c r="AX20">
        <v>2022</v>
      </c>
      <c r="AY20" s="13">
        <v>15110493.789999997</v>
      </c>
    </row>
    <row r="21" spans="19:51" x14ac:dyDescent="0.3">
      <c r="S21" s="7" t="s">
        <v>84</v>
      </c>
      <c r="T21" s="5">
        <v>14979.72</v>
      </c>
      <c r="AM21" s="11" t="s">
        <v>72</v>
      </c>
      <c r="AN21" s="13">
        <v>1296628.58</v>
      </c>
    </row>
    <row r="22" spans="19:51" x14ac:dyDescent="0.3">
      <c r="S22" s="7" t="s">
        <v>86</v>
      </c>
      <c r="T22" s="5">
        <v>958131.25</v>
      </c>
      <c r="AM22" s="11" t="s">
        <v>109</v>
      </c>
      <c r="AN22" s="13">
        <v>1282178.0250000004</v>
      </c>
    </row>
    <row r="23" spans="19:51" x14ac:dyDescent="0.3">
      <c r="S23" s="7" t="s">
        <v>89</v>
      </c>
      <c r="T23" s="5">
        <v>1309271.71</v>
      </c>
      <c r="AM23" s="11" t="s">
        <v>151</v>
      </c>
      <c r="AN23" s="13">
        <v>1026823.74</v>
      </c>
    </row>
    <row r="24" spans="19:51" x14ac:dyDescent="0.3">
      <c r="S24" s="7" t="s">
        <v>92</v>
      </c>
      <c r="T24" s="5">
        <v>883053</v>
      </c>
      <c r="AM24" s="11" t="s">
        <v>49</v>
      </c>
      <c r="AN24" s="13">
        <v>1485010.96</v>
      </c>
    </row>
    <row r="25" spans="19:51" x14ac:dyDescent="0.3">
      <c r="S25" s="7" t="s">
        <v>94</v>
      </c>
      <c r="T25" s="5">
        <v>79200.479999999996</v>
      </c>
      <c r="AM25" s="11" t="s">
        <v>44</v>
      </c>
      <c r="AN25" s="13">
        <v>1266488.1699999997</v>
      </c>
    </row>
    <row r="26" spans="19:51" x14ac:dyDescent="0.3">
      <c r="S26" s="7" t="s">
        <v>98</v>
      </c>
      <c r="T26" s="5">
        <v>27972</v>
      </c>
      <c r="AM26" s="11" t="s">
        <v>25</v>
      </c>
      <c r="AN26" s="13">
        <v>993297.7649999999</v>
      </c>
    </row>
    <row r="27" spans="19:51" x14ac:dyDescent="0.3">
      <c r="S27" s="7" t="s">
        <v>100</v>
      </c>
      <c r="T27" s="5">
        <v>1533084</v>
      </c>
      <c r="AM27" s="11" t="s">
        <v>90</v>
      </c>
      <c r="AN27" s="13">
        <v>502491.80999999982</v>
      </c>
    </row>
    <row r="28" spans="19:51" x14ac:dyDescent="0.3">
      <c r="S28" s="7" t="s">
        <v>102</v>
      </c>
      <c r="T28" s="5">
        <v>1382376.45</v>
      </c>
      <c r="AM28" s="11" t="s">
        <v>76</v>
      </c>
      <c r="AN28" s="13">
        <v>1271140.2900000003</v>
      </c>
      <c r="AW28" s="14" t="s">
        <v>19</v>
      </c>
      <c r="AX28" s="14" t="s">
        <v>17</v>
      </c>
      <c r="AY28" s="14" t="s">
        <v>318</v>
      </c>
    </row>
    <row r="29" spans="19:51" x14ac:dyDescent="0.3">
      <c r="S29" s="7" t="s">
        <v>104</v>
      </c>
      <c r="T29" s="5">
        <v>136560</v>
      </c>
      <c r="AM29" s="11" t="s">
        <v>80</v>
      </c>
      <c r="AN29" s="13">
        <v>1248784.1150000002</v>
      </c>
      <c r="AW29" s="17" t="s">
        <v>97</v>
      </c>
      <c r="AX29">
        <v>2021</v>
      </c>
      <c r="AY29" s="13">
        <v>3519132.5300000003</v>
      </c>
    </row>
    <row r="30" spans="19:51" hidden="1" x14ac:dyDescent="0.3">
      <c r="S30" s="7" t="s">
        <v>106</v>
      </c>
      <c r="T30" s="5">
        <v>1016282.5</v>
      </c>
      <c r="AN30" s="12"/>
      <c r="AW30" s="15" t="s">
        <v>97</v>
      </c>
      <c r="AX30">
        <v>2022</v>
      </c>
      <c r="AY30" s="13">
        <v>14227983.529999997</v>
      </c>
    </row>
    <row r="31" spans="19:51" hidden="1" x14ac:dyDescent="0.3">
      <c r="S31" s="7" t="s">
        <v>108</v>
      </c>
      <c r="T31" s="5">
        <v>808521.25</v>
      </c>
      <c r="AW31" s="16" t="s">
        <v>319</v>
      </c>
      <c r="AX31" s="16"/>
      <c r="AY31" s="18">
        <v>17747116.059999999</v>
      </c>
    </row>
    <row r="32" spans="19:51" x14ac:dyDescent="0.3">
      <c r="S32" s="7" t="s">
        <v>111</v>
      </c>
      <c r="T32" s="5">
        <v>74814.540000000008</v>
      </c>
      <c r="AW32" s="17" t="s">
        <v>70</v>
      </c>
      <c r="AX32">
        <v>2021</v>
      </c>
      <c r="AY32" s="13">
        <v>1406865.86</v>
      </c>
    </row>
    <row r="33" spans="19:51" hidden="1" x14ac:dyDescent="0.3">
      <c r="S33" s="7" t="s">
        <v>113</v>
      </c>
      <c r="T33" s="5">
        <v>142690.04999999999</v>
      </c>
      <c r="AW33" s="15" t="s">
        <v>70</v>
      </c>
      <c r="AX33">
        <v>2022</v>
      </c>
      <c r="AY33" s="13">
        <v>12408442.025000002</v>
      </c>
    </row>
    <row r="34" spans="19:51" hidden="1" x14ac:dyDescent="0.3">
      <c r="S34" s="7" t="s">
        <v>115</v>
      </c>
      <c r="T34" s="5">
        <v>2007975.5600000003</v>
      </c>
      <c r="AW34" s="16" t="s">
        <v>320</v>
      </c>
      <c r="AX34" s="16"/>
      <c r="AY34" s="18">
        <v>13815307.885000002</v>
      </c>
    </row>
    <row r="35" spans="19:51" x14ac:dyDescent="0.3">
      <c r="S35" s="7" t="s">
        <v>117</v>
      </c>
      <c r="T35" s="5">
        <v>1810193.52</v>
      </c>
      <c r="AW35" s="17" t="s">
        <v>28</v>
      </c>
      <c r="AX35">
        <v>2021</v>
      </c>
      <c r="AY35" s="13">
        <v>3975783.0400000005</v>
      </c>
    </row>
    <row r="36" spans="19:51" hidden="1" x14ac:dyDescent="0.3">
      <c r="S36" s="7" t="s">
        <v>119</v>
      </c>
      <c r="T36" s="5">
        <v>338445</v>
      </c>
      <c r="AW36" s="15" t="s">
        <v>28</v>
      </c>
      <c r="AX36">
        <v>2022</v>
      </c>
      <c r="AY36" s="13">
        <v>11415018.839999996</v>
      </c>
    </row>
    <row r="37" spans="19:51" hidden="1" x14ac:dyDescent="0.3">
      <c r="S37" s="7" t="s">
        <v>121</v>
      </c>
      <c r="T37" s="5">
        <v>409325</v>
      </c>
      <c r="AW37" s="16" t="s">
        <v>321</v>
      </c>
      <c r="AX37" s="16"/>
      <c r="AY37" s="18">
        <v>15390801.879999997</v>
      </c>
    </row>
    <row r="38" spans="19:51" x14ac:dyDescent="0.3">
      <c r="S38" s="7" t="s">
        <v>123</v>
      </c>
      <c r="T38" s="5">
        <v>488503.04000000004</v>
      </c>
      <c r="AW38" s="17" t="s">
        <v>36</v>
      </c>
      <c r="AX38">
        <v>2021</v>
      </c>
      <c r="AY38" s="13">
        <v>5914747.0900000008</v>
      </c>
    </row>
    <row r="39" spans="19:51" hidden="1" x14ac:dyDescent="0.3">
      <c r="S39" s="7" t="s">
        <v>125</v>
      </c>
      <c r="T39" s="5">
        <v>1018749</v>
      </c>
      <c r="AW39" s="15" t="s">
        <v>36</v>
      </c>
      <c r="AX39">
        <v>2022</v>
      </c>
      <c r="AY39" s="13">
        <v>27096396.860000007</v>
      </c>
    </row>
    <row r="40" spans="19:51" hidden="1" x14ac:dyDescent="0.3">
      <c r="S40" s="7" t="s">
        <v>127</v>
      </c>
      <c r="T40" s="5">
        <v>1690602.02</v>
      </c>
      <c r="AW40" s="16" t="s">
        <v>322</v>
      </c>
      <c r="AX40" s="16"/>
      <c r="AY40" s="18">
        <v>33011143.950000007</v>
      </c>
    </row>
    <row r="41" spans="19:51" x14ac:dyDescent="0.3">
      <c r="S41" s="7" t="s">
        <v>129</v>
      </c>
      <c r="T41" s="5">
        <v>1111753.82</v>
      </c>
      <c r="AW41" s="17" t="s">
        <v>58</v>
      </c>
      <c r="AX41">
        <v>2021</v>
      </c>
      <c r="AY41" s="13">
        <v>6197299.7599999998</v>
      </c>
    </row>
    <row r="42" spans="19:51" hidden="1" x14ac:dyDescent="0.3">
      <c r="S42" s="7" t="s">
        <v>131</v>
      </c>
      <c r="T42" s="5">
        <v>1154531.3999999999</v>
      </c>
      <c r="AW42" s="15" t="s">
        <v>58</v>
      </c>
      <c r="AX42">
        <v>2022</v>
      </c>
      <c r="AY42" s="13">
        <v>12052759.705</v>
      </c>
    </row>
    <row r="43" spans="19:51" hidden="1" x14ac:dyDescent="0.3">
      <c r="S43" s="7" t="s">
        <v>133</v>
      </c>
      <c r="T43" s="5">
        <v>74108.399999999994</v>
      </c>
      <c r="AW43" s="16" t="s">
        <v>323</v>
      </c>
      <c r="AX43" s="16"/>
      <c r="AY43" s="18">
        <v>18250059.465</v>
      </c>
    </row>
    <row r="44" spans="19:51" x14ac:dyDescent="0.3">
      <c r="S44" s="7" t="s">
        <v>135</v>
      </c>
      <c r="T44" s="5">
        <v>1120032.8199999998</v>
      </c>
      <c r="AW44" s="17" t="s">
        <v>64</v>
      </c>
      <c r="AX44">
        <v>2021</v>
      </c>
      <c r="AY44" s="13">
        <v>5401427.2300000004</v>
      </c>
    </row>
    <row r="45" spans="19:51" hidden="1" x14ac:dyDescent="0.3">
      <c r="S45" s="7" t="s">
        <v>137</v>
      </c>
      <c r="T45" s="5">
        <v>54236.7</v>
      </c>
      <c r="AW45" s="15" t="s">
        <v>64</v>
      </c>
      <c r="AX45">
        <v>2022</v>
      </c>
      <c r="AY45" s="13">
        <v>15110493.789999997</v>
      </c>
    </row>
    <row r="46" spans="19:51" hidden="1" x14ac:dyDescent="0.3">
      <c r="S46" s="7" t="s">
        <v>139</v>
      </c>
      <c r="T46" s="5">
        <v>34574.25</v>
      </c>
      <c r="AW46" s="19" t="s">
        <v>324</v>
      </c>
      <c r="AX46" s="19"/>
      <c r="AY46" s="20">
        <v>20511921.019999996</v>
      </c>
    </row>
    <row r="47" spans="19:51" x14ac:dyDescent="0.3">
      <c r="S47" s="7" t="s">
        <v>141</v>
      </c>
      <c r="T47" s="5">
        <v>2873296.3000000003</v>
      </c>
    </row>
    <row r="48" spans="19:51" x14ac:dyDescent="0.3">
      <c r="S48" s="7" t="s">
        <v>143</v>
      </c>
      <c r="T48" s="5">
        <v>621059.85</v>
      </c>
    </row>
    <row r="49" spans="19:20" x14ac:dyDescent="0.3">
      <c r="S49" s="7" t="s">
        <v>145</v>
      </c>
      <c r="T49" s="5">
        <v>1312997.93</v>
      </c>
    </row>
    <row r="50" spans="19:20" x14ac:dyDescent="0.3">
      <c r="S50" s="7" t="s">
        <v>147</v>
      </c>
      <c r="T50" s="5">
        <v>800439.11999999988</v>
      </c>
    </row>
    <row r="51" spans="19:20" x14ac:dyDescent="0.3">
      <c r="S51" s="7" t="s">
        <v>149</v>
      </c>
      <c r="T51" s="5">
        <v>107422.79999999999</v>
      </c>
    </row>
    <row r="52" spans="19:20" x14ac:dyDescent="0.3">
      <c r="S52" s="7" t="s">
        <v>152</v>
      </c>
      <c r="T52" s="5">
        <v>8653.5</v>
      </c>
    </row>
    <row r="53" spans="19:20" x14ac:dyDescent="0.3">
      <c r="S53" s="7" t="s">
        <v>154</v>
      </c>
      <c r="T53" s="5">
        <v>51938.324999999997</v>
      </c>
    </row>
    <row r="54" spans="19:20" x14ac:dyDescent="0.3">
      <c r="S54" s="7" t="s">
        <v>156</v>
      </c>
      <c r="T54" s="5">
        <v>1574073.79</v>
      </c>
    </row>
    <row r="55" spans="19:20" x14ac:dyDescent="0.3">
      <c r="S55" s="7" t="s">
        <v>159</v>
      </c>
      <c r="T55" s="5">
        <v>866482.2</v>
      </c>
    </row>
    <row r="56" spans="19:20" x14ac:dyDescent="0.3">
      <c r="S56" s="7" t="s">
        <v>161</v>
      </c>
      <c r="T56" s="5">
        <v>384703.8</v>
      </c>
    </row>
    <row r="57" spans="19:20" x14ac:dyDescent="0.3">
      <c r="S57" s="7" t="s">
        <v>163</v>
      </c>
      <c r="T57" s="5">
        <v>426630</v>
      </c>
    </row>
    <row r="58" spans="19:20" x14ac:dyDescent="0.3">
      <c r="S58" s="7" t="s">
        <v>165</v>
      </c>
      <c r="T58" s="5">
        <v>1166780</v>
      </c>
    </row>
    <row r="59" spans="19:20" x14ac:dyDescent="0.3">
      <c r="S59" s="7" t="s">
        <v>167</v>
      </c>
      <c r="T59" s="5">
        <v>1900394.87</v>
      </c>
    </row>
    <row r="60" spans="19:20" x14ac:dyDescent="0.3">
      <c r="S60" s="7" t="s">
        <v>169</v>
      </c>
      <c r="T60" s="5">
        <v>295943.75</v>
      </c>
    </row>
    <row r="61" spans="19:20" x14ac:dyDescent="0.3">
      <c r="S61" s="7" t="s">
        <v>171</v>
      </c>
      <c r="T61" s="5">
        <v>1579878.1700000002</v>
      </c>
    </row>
    <row r="62" spans="19:20" x14ac:dyDescent="0.3">
      <c r="S62" s="7" t="s">
        <v>173</v>
      </c>
      <c r="T62" s="5">
        <v>397464.25</v>
      </c>
    </row>
    <row r="63" spans="19:20" x14ac:dyDescent="0.3">
      <c r="S63" s="7" t="s">
        <v>175</v>
      </c>
      <c r="T63" s="5">
        <v>1170498.71</v>
      </c>
    </row>
    <row r="64" spans="19:20" x14ac:dyDescent="0.3">
      <c r="S64" s="7" t="s">
        <v>177</v>
      </c>
      <c r="T64" s="5">
        <v>737574.57000000007</v>
      </c>
    </row>
    <row r="65" spans="19:20" x14ac:dyDescent="0.3">
      <c r="S65" s="7" t="s">
        <v>179</v>
      </c>
      <c r="T65" s="5">
        <v>409275</v>
      </c>
    </row>
    <row r="66" spans="19:20" x14ac:dyDescent="0.3">
      <c r="S66" s="7" t="s">
        <v>181</v>
      </c>
      <c r="T66" s="5">
        <v>1098393.3700000001</v>
      </c>
    </row>
    <row r="67" spans="19:20" x14ac:dyDescent="0.3">
      <c r="S67" s="7" t="s">
        <v>183</v>
      </c>
      <c r="T67" s="5">
        <v>116156.28</v>
      </c>
    </row>
    <row r="68" spans="19:20" x14ac:dyDescent="0.3">
      <c r="S68" s="7" t="s">
        <v>184</v>
      </c>
      <c r="T68" s="5">
        <v>693171</v>
      </c>
    </row>
    <row r="69" spans="19:20" x14ac:dyDescent="0.3">
      <c r="S69" s="7" t="s">
        <v>186</v>
      </c>
      <c r="T69" s="5">
        <v>912861</v>
      </c>
    </row>
    <row r="70" spans="19:20" x14ac:dyDescent="0.3">
      <c r="S70" s="7" t="s">
        <v>188</v>
      </c>
      <c r="T70" s="5">
        <v>2120586</v>
      </c>
    </row>
    <row r="71" spans="19:20" x14ac:dyDescent="0.3">
      <c r="S71" s="7" t="s">
        <v>190</v>
      </c>
      <c r="T71" s="5">
        <v>817309.98</v>
      </c>
    </row>
    <row r="72" spans="19:20" x14ac:dyDescent="0.3">
      <c r="S72" s="7" t="s">
        <v>192</v>
      </c>
      <c r="T72" s="5">
        <v>1993805.76</v>
      </c>
    </row>
    <row r="73" spans="19:20" x14ac:dyDescent="0.3">
      <c r="S73" s="7" t="s">
        <v>194</v>
      </c>
      <c r="T73" s="5">
        <v>1662455.07</v>
      </c>
    </row>
    <row r="74" spans="19:20" x14ac:dyDescent="0.3">
      <c r="S74" s="7" t="s">
        <v>196</v>
      </c>
      <c r="T74" s="5">
        <v>72521.16</v>
      </c>
    </row>
    <row r="75" spans="19:20" x14ac:dyDescent="0.3">
      <c r="S75" s="7" t="s">
        <v>198</v>
      </c>
      <c r="T75" s="5">
        <v>206852.5</v>
      </c>
    </row>
    <row r="76" spans="19:20" x14ac:dyDescent="0.3">
      <c r="S76" s="7" t="s">
        <v>200</v>
      </c>
      <c r="T76" s="5">
        <v>1685310</v>
      </c>
    </row>
    <row r="77" spans="19:20" x14ac:dyDescent="0.3">
      <c r="S77" s="7" t="s">
        <v>201</v>
      </c>
      <c r="T77" s="5">
        <v>1934637</v>
      </c>
    </row>
    <row r="78" spans="19:20" x14ac:dyDescent="0.3">
      <c r="S78" s="7" t="s">
        <v>203</v>
      </c>
      <c r="T78" s="5">
        <v>18709.080000000002</v>
      </c>
    </row>
    <row r="79" spans="19:20" x14ac:dyDescent="0.3">
      <c r="S79" s="7" t="s">
        <v>205</v>
      </c>
      <c r="T79" s="5">
        <v>1186033.1800000002</v>
      </c>
    </row>
    <row r="80" spans="19:20" x14ac:dyDescent="0.3">
      <c r="S80" s="7" t="s">
        <v>207</v>
      </c>
      <c r="T80" s="5">
        <v>1158353.75</v>
      </c>
    </row>
    <row r="81" spans="19:20" x14ac:dyDescent="0.3">
      <c r="S81" s="7" t="s">
        <v>209</v>
      </c>
      <c r="T81" s="5">
        <v>1038082.5</v>
      </c>
    </row>
    <row r="82" spans="19:20" x14ac:dyDescent="0.3">
      <c r="S82" s="7" t="s">
        <v>211</v>
      </c>
      <c r="T82" s="5">
        <v>2253453</v>
      </c>
    </row>
    <row r="83" spans="19:20" x14ac:dyDescent="0.3">
      <c r="S83" s="7" t="s">
        <v>213</v>
      </c>
      <c r="T83" s="5">
        <v>17082.599999999999</v>
      </c>
    </row>
    <row r="84" spans="19:20" x14ac:dyDescent="0.3">
      <c r="S84" s="7" t="s">
        <v>215</v>
      </c>
      <c r="T84" s="5">
        <v>14452.68</v>
      </c>
    </row>
    <row r="85" spans="19:20" x14ac:dyDescent="0.3">
      <c r="S85" s="7" t="s">
        <v>217</v>
      </c>
      <c r="T85" s="5">
        <v>1507683</v>
      </c>
    </row>
    <row r="86" spans="19:20" x14ac:dyDescent="0.3">
      <c r="S86" s="7" t="s">
        <v>219</v>
      </c>
      <c r="T86" s="5">
        <v>156048.75</v>
      </c>
    </row>
    <row r="87" spans="19:20" x14ac:dyDescent="0.3">
      <c r="S87" s="7" t="s">
        <v>220</v>
      </c>
      <c r="T87" s="5">
        <v>1117440</v>
      </c>
    </row>
    <row r="88" spans="19:20" x14ac:dyDescent="0.3">
      <c r="S88" s="7" t="s">
        <v>221</v>
      </c>
      <c r="T88" s="5">
        <v>47897.1</v>
      </c>
    </row>
    <row r="89" spans="19:20" x14ac:dyDescent="0.3">
      <c r="S89" s="7" t="s">
        <v>223</v>
      </c>
      <c r="T89" s="5">
        <v>9811.7999999999993</v>
      </c>
    </row>
    <row r="90" spans="19:20" x14ac:dyDescent="0.3">
      <c r="S90" s="7" t="s">
        <v>225</v>
      </c>
      <c r="T90" s="5">
        <v>39917.760000000002</v>
      </c>
    </row>
    <row r="91" spans="19:20" x14ac:dyDescent="0.3">
      <c r="S91" s="7" t="s">
        <v>227</v>
      </c>
      <c r="T91" s="5">
        <v>44736.12</v>
      </c>
    </row>
    <row r="92" spans="19:20" x14ac:dyDescent="0.3">
      <c r="S92" s="7" t="s">
        <v>230</v>
      </c>
      <c r="T92" s="5">
        <v>910823.125</v>
      </c>
    </row>
    <row r="93" spans="19:20" x14ac:dyDescent="0.3">
      <c r="S93" s="7" t="s">
        <v>232</v>
      </c>
      <c r="T93" s="5">
        <v>1017468</v>
      </c>
    </row>
    <row r="94" spans="19:20" x14ac:dyDescent="0.3">
      <c r="S94" s="7" t="s">
        <v>233</v>
      </c>
      <c r="T94" s="5">
        <v>100561.95</v>
      </c>
    </row>
    <row r="95" spans="19:20" x14ac:dyDescent="0.3">
      <c r="S95" s="7" t="s">
        <v>234</v>
      </c>
      <c r="T95" s="5">
        <v>52992.479999999996</v>
      </c>
    </row>
    <row r="96" spans="19:20" x14ac:dyDescent="0.3">
      <c r="S96" s="7" t="s">
        <v>236</v>
      </c>
      <c r="T96" s="5">
        <v>22302.240000000002</v>
      </c>
    </row>
    <row r="97" spans="19:20" x14ac:dyDescent="0.3">
      <c r="S97" s="7" t="s">
        <v>238</v>
      </c>
      <c r="T97" s="5">
        <v>105265.20000000001</v>
      </c>
    </row>
    <row r="98" spans="19:20" x14ac:dyDescent="0.3">
      <c r="S98" s="7" t="s">
        <v>240</v>
      </c>
      <c r="T98" s="5">
        <v>79985.7</v>
      </c>
    </row>
    <row r="99" spans="19:20" x14ac:dyDescent="0.3">
      <c r="S99" s="7" t="s">
        <v>242</v>
      </c>
      <c r="T99" s="5">
        <v>128880</v>
      </c>
    </row>
    <row r="100" spans="19:20" x14ac:dyDescent="0.3">
      <c r="S100" s="7" t="s">
        <v>244</v>
      </c>
      <c r="T100" s="5">
        <v>1323443.55</v>
      </c>
    </row>
    <row r="101" spans="19:20" x14ac:dyDescent="0.3">
      <c r="S101" s="7" t="s">
        <v>245</v>
      </c>
      <c r="T101" s="5">
        <v>90956.25</v>
      </c>
    </row>
    <row r="102" spans="19:20" x14ac:dyDescent="0.3">
      <c r="S102" s="7" t="s">
        <v>247</v>
      </c>
      <c r="T102" s="5">
        <v>38021.399999999994</v>
      </c>
    </row>
    <row r="103" spans="19:20" x14ac:dyDescent="0.3">
      <c r="S103" s="7" t="s">
        <v>249</v>
      </c>
      <c r="T103" s="5">
        <v>37651.5</v>
      </c>
    </row>
    <row r="104" spans="19:20" x14ac:dyDescent="0.3">
      <c r="S104" s="7" t="s">
        <v>251</v>
      </c>
      <c r="T104" s="5">
        <v>175260</v>
      </c>
    </row>
    <row r="105" spans="19:20" x14ac:dyDescent="0.3">
      <c r="S105" s="7" t="s">
        <v>253</v>
      </c>
      <c r="T105" s="5">
        <v>32840.160000000003</v>
      </c>
    </row>
    <row r="106" spans="19:20" x14ac:dyDescent="0.3">
      <c r="S106" s="7" t="s">
        <v>254</v>
      </c>
      <c r="T106" s="5">
        <v>1104619.8700000001</v>
      </c>
    </row>
    <row r="107" spans="19:20" x14ac:dyDescent="0.3">
      <c r="S107" s="7" t="s">
        <v>255</v>
      </c>
      <c r="T107" s="5">
        <v>414260</v>
      </c>
    </row>
    <row r="108" spans="19:20" x14ac:dyDescent="0.3">
      <c r="S108" s="7" t="s">
        <v>256</v>
      </c>
      <c r="T108" s="5">
        <v>1035625.5</v>
      </c>
    </row>
    <row r="109" spans="19:20" x14ac:dyDescent="0.3">
      <c r="S109" s="7" t="s">
        <v>257</v>
      </c>
      <c r="T109" s="5">
        <v>356250</v>
      </c>
    </row>
    <row r="110" spans="19:20" x14ac:dyDescent="0.3">
      <c r="S110" s="7" t="s">
        <v>259</v>
      </c>
      <c r="T110" s="5">
        <v>22256.324999999997</v>
      </c>
    </row>
    <row r="111" spans="19:20" x14ac:dyDescent="0.3">
      <c r="S111" s="7" t="s">
        <v>261</v>
      </c>
      <c r="T111" s="5">
        <v>28795.95</v>
      </c>
    </row>
    <row r="112" spans="19:20" x14ac:dyDescent="0.3">
      <c r="S112" s="7" t="s">
        <v>263</v>
      </c>
      <c r="T112" s="5">
        <v>790966.25</v>
      </c>
    </row>
    <row r="113" spans="19:20" x14ac:dyDescent="0.3">
      <c r="S113" s="7" t="s">
        <v>264</v>
      </c>
      <c r="T113" s="5">
        <v>39432</v>
      </c>
    </row>
    <row r="114" spans="19:20" x14ac:dyDescent="0.3">
      <c r="S114" s="7" t="s">
        <v>265</v>
      </c>
      <c r="T114" s="5">
        <v>32837.699999999997</v>
      </c>
    </row>
    <row r="115" spans="19:20" x14ac:dyDescent="0.3">
      <c r="S115" s="7" t="s">
        <v>267</v>
      </c>
      <c r="T115" s="5">
        <v>76821.75</v>
      </c>
    </row>
    <row r="116" spans="19:20" x14ac:dyDescent="0.3">
      <c r="S116" s="7" t="s">
        <v>268</v>
      </c>
      <c r="T116" s="5">
        <v>23626.799999999999</v>
      </c>
    </row>
    <row r="117" spans="19:20" x14ac:dyDescent="0.3">
      <c r="S117" s="7" t="s">
        <v>269</v>
      </c>
      <c r="T117" s="5">
        <v>55561.32</v>
      </c>
    </row>
    <row r="118" spans="19:20" x14ac:dyDescent="0.3">
      <c r="S118" s="7" t="s">
        <v>270</v>
      </c>
      <c r="T118" s="5">
        <v>45238.8</v>
      </c>
    </row>
    <row r="119" spans="19:20" x14ac:dyDescent="0.3">
      <c r="S119" s="7" t="s">
        <v>271</v>
      </c>
      <c r="T119" s="5">
        <v>127970.25</v>
      </c>
    </row>
    <row r="120" spans="19:20" x14ac:dyDescent="0.3">
      <c r="S120" s="7" t="s">
        <v>272</v>
      </c>
      <c r="T120" s="5">
        <v>18161.400000000001</v>
      </c>
    </row>
    <row r="121" spans="19:20" x14ac:dyDescent="0.3">
      <c r="S121" s="7" t="s">
        <v>273</v>
      </c>
      <c r="T121" s="5">
        <v>60088.68</v>
      </c>
    </row>
    <row r="122" spans="19:20" x14ac:dyDescent="0.3">
      <c r="S122" s="7" t="s">
        <v>274</v>
      </c>
      <c r="T122" s="5">
        <v>865668.75</v>
      </c>
    </row>
    <row r="123" spans="19:20" x14ac:dyDescent="0.3">
      <c r="S123" s="7" t="s">
        <v>275</v>
      </c>
      <c r="T123" s="5">
        <v>2908284</v>
      </c>
    </row>
    <row r="124" spans="19:20" x14ac:dyDescent="0.3">
      <c r="S124" s="7" t="s">
        <v>276</v>
      </c>
      <c r="T124" s="5">
        <v>352536.25</v>
      </c>
    </row>
    <row r="125" spans="19:20" x14ac:dyDescent="0.3">
      <c r="S125" s="7" t="s">
        <v>277</v>
      </c>
      <c r="T125" s="5">
        <v>313211.25</v>
      </c>
    </row>
    <row r="126" spans="19:20" x14ac:dyDescent="0.3">
      <c r="S126" s="7" t="s">
        <v>278</v>
      </c>
      <c r="T126" s="5">
        <v>44145.36</v>
      </c>
    </row>
    <row r="127" spans="19:20" x14ac:dyDescent="0.3">
      <c r="S127" s="7" t="s">
        <v>279</v>
      </c>
      <c r="T127" s="5">
        <v>68634.720000000001</v>
      </c>
    </row>
    <row r="128" spans="19:20" x14ac:dyDescent="0.3">
      <c r="S128" s="7" t="s">
        <v>280</v>
      </c>
      <c r="T128" s="5">
        <v>1464775.5</v>
      </c>
    </row>
    <row r="129" spans="19:20" x14ac:dyDescent="0.3">
      <c r="S129" s="7" t="s">
        <v>281</v>
      </c>
      <c r="T129" s="5">
        <v>965142.5</v>
      </c>
    </row>
    <row r="130" spans="19:20" x14ac:dyDescent="0.3">
      <c r="S130" s="7" t="s">
        <v>282</v>
      </c>
      <c r="T130" s="5">
        <v>33886.44</v>
      </c>
    </row>
    <row r="131" spans="19:20" x14ac:dyDescent="0.3">
      <c r="S131" s="7" t="s">
        <v>283</v>
      </c>
      <c r="T131" s="5">
        <v>28434</v>
      </c>
    </row>
    <row r="132" spans="19:20" x14ac:dyDescent="0.3">
      <c r="S132" s="7" t="s">
        <v>284</v>
      </c>
      <c r="T132" s="5">
        <v>280848.75</v>
      </c>
    </row>
    <row r="133" spans="19:20" x14ac:dyDescent="0.3">
      <c r="S133" s="7" t="s">
        <v>285</v>
      </c>
      <c r="T133" s="5">
        <v>432396</v>
      </c>
    </row>
    <row r="134" spans="19:20" x14ac:dyDescent="0.3">
      <c r="S134" s="7" t="s">
        <v>286</v>
      </c>
      <c r="T134" s="5">
        <v>1317144</v>
      </c>
    </row>
    <row r="135" spans="19:20" x14ac:dyDescent="0.3">
      <c r="S135" s="7" t="s">
        <v>287</v>
      </c>
      <c r="T135" s="5">
        <v>792408</v>
      </c>
    </row>
    <row r="136" spans="19:20" x14ac:dyDescent="0.3">
      <c r="S136" s="7" t="s">
        <v>288</v>
      </c>
      <c r="T136" s="5">
        <v>48264.36</v>
      </c>
    </row>
    <row r="137" spans="19:20" x14ac:dyDescent="0.3">
      <c r="S137" s="7" t="s">
        <v>289</v>
      </c>
      <c r="T137" s="5">
        <v>249012.5</v>
      </c>
    </row>
    <row r="138" spans="19:20" x14ac:dyDescent="0.3">
      <c r="S138" s="7" t="s">
        <v>290</v>
      </c>
      <c r="T138" s="5">
        <v>57994.8</v>
      </c>
    </row>
    <row r="139" spans="19:20" x14ac:dyDescent="0.3">
      <c r="S139" s="7" t="s">
        <v>291</v>
      </c>
      <c r="T139" s="5">
        <v>26199.599999999999</v>
      </c>
    </row>
    <row r="140" spans="19:20" x14ac:dyDescent="0.3">
      <c r="S140" s="7" t="s">
        <v>292</v>
      </c>
      <c r="T140" s="5">
        <v>34315.32</v>
      </c>
    </row>
    <row r="141" spans="19:20" x14ac:dyDescent="0.3">
      <c r="S141" s="7" t="s">
        <v>293</v>
      </c>
      <c r="T141" s="5">
        <v>543015</v>
      </c>
    </row>
    <row r="142" spans="19:20" x14ac:dyDescent="0.3">
      <c r="S142" s="7" t="s">
        <v>294</v>
      </c>
      <c r="T142" s="5">
        <v>18573.75</v>
      </c>
    </row>
    <row r="143" spans="19:20" x14ac:dyDescent="0.3">
      <c r="S143" s="7" t="s">
        <v>295</v>
      </c>
      <c r="T143" s="5">
        <v>62122.35</v>
      </c>
    </row>
    <row r="144" spans="19:20" x14ac:dyDescent="0.3">
      <c r="S144" s="7" t="s">
        <v>296</v>
      </c>
      <c r="T144" s="5">
        <v>60523.65</v>
      </c>
    </row>
    <row r="145" spans="19:20" x14ac:dyDescent="0.3">
      <c r="S145" s="7" t="s">
        <v>297</v>
      </c>
      <c r="T145" s="5">
        <v>392952.5</v>
      </c>
    </row>
    <row r="146" spans="19:20" x14ac:dyDescent="0.3">
      <c r="S146" s="7" t="s">
        <v>298</v>
      </c>
      <c r="T146" s="5">
        <v>49756.649999999994</v>
      </c>
    </row>
    <row r="147" spans="19:20" x14ac:dyDescent="0.3">
      <c r="S147" s="7" t="s">
        <v>299</v>
      </c>
      <c r="T147" s="5">
        <v>22731.300000000003</v>
      </c>
    </row>
    <row r="148" spans="19:20" x14ac:dyDescent="0.3">
      <c r="S148" s="7" t="s">
        <v>300</v>
      </c>
      <c r="T148" s="5">
        <v>733491</v>
      </c>
    </row>
    <row r="149" spans="19:20" x14ac:dyDescent="0.3">
      <c r="S149" s="7" t="s">
        <v>301</v>
      </c>
      <c r="T149" s="5">
        <v>58479.66</v>
      </c>
    </row>
    <row r="150" spans="19:20" x14ac:dyDescent="0.3">
      <c r="S150" s="7" t="s">
        <v>302</v>
      </c>
      <c r="T150" s="5">
        <v>371647.5</v>
      </c>
    </row>
    <row r="151" spans="19:20" x14ac:dyDescent="0.3">
      <c r="S151" s="7" t="s">
        <v>303</v>
      </c>
      <c r="T151" s="5">
        <v>1190898</v>
      </c>
    </row>
    <row r="152" spans="19:20" x14ac:dyDescent="0.3">
      <c r="S152" s="7" t="s">
        <v>304</v>
      </c>
      <c r="T152" s="5">
        <v>62485.8</v>
      </c>
    </row>
    <row r="153" spans="19:20" x14ac:dyDescent="0.3">
      <c r="S153" s="7" t="s">
        <v>305</v>
      </c>
      <c r="T153" s="5">
        <v>684630</v>
      </c>
    </row>
    <row r="154" spans="19:20" x14ac:dyDescent="0.3">
      <c r="S154" s="7" t="s">
        <v>306</v>
      </c>
      <c r="T154" s="5">
        <v>39780.720000000001</v>
      </c>
    </row>
    <row r="155" spans="19:20" x14ac:dyDescent="0.3">
      <c r="S155" s="7" t="s">
        <v>307</v>
      </c>
      <c r="T155" s="5">
        <v>370867.5</v>
      </c>
    </row>
    <row r="156" spans="19:20" x14ac:dyDescent="0.3">
      <c r="S156" s="7" t="s">
        <v>308</v>
      </c>
      <c r="T156" s="5">
        <v>861435</v>
      </c>
    </row>
    <row r="157" spans="19:20" x14ac:dyDescent="0.3">
      <c r="S157" s="7" t="s">
        <v>309</v>
      </c>
      <c r="T157" s="5">
        <v>88198.875</v>
      </c>
    </row>
  </sheetData>
  <pageMargins left="0.7" right="0.7" top="0.75" bottom="0.75" header="0.3" footer="0.3"/>
  <drawing r:id="rId10"/>
  <tableParts count="1">
    <tablePart r:id="rId1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0DE4E-23BE-467D-9A07-2CC6B57A3691}">
  <dimension ref="V1:Y7"/>
  <sheetViews>
    <sheetView workbookViewId="0">
      <selection activeCell="V6" sqref="V6"/>
    </sheetView>
  </sheetViews>
  <sheetFormatPr defaultRowHeight="14.4" x14ac:dyDescent="0.3"/>
  <sheetData>
    <row r="1" spans="22:25" x14ac:dyDescent="0.3">
      <c r="V1">
        <v>120</v>
      </c>
    </row>
    <row r="7" spans="22:25" x14ac:dyDescent="0.3">
      <c r="Y7">
        <v>10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4" r:id="rId3" name="Scroll Bar 2">
              <controlPr defaultSize="0" autoPict="0">
                <anchor moveWithCells="1">
                  <from>
                    <xdr:col>8</xdr:col>
                    <xdr:colOff>601980</xdr:colOff>
                    <xdr:row>18</xdr:row>
                    <xdr:rowOff>106680</xdr:rowOff>
                  </from>
                  <to>
                    <xdr:col>9</xdr:col>
                    <xdr:colOff>342900</xdr:colOff>
                    <xdr:row>28</xdr:row>
                    <xdr:rowOff>22860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A2" sqref="A2"/>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Mahalkshmi B S</cp:lastModifiedBy>
  <dcterms:created xsi:type="dcterms:W3CDTF">2024-01-17T04:19:05Z</dcterms:created>
  <dcterms:modified xsi:type="dcterms:W3CDTF">2025-08-10T10:41:15Z</dcterms:modified>
</cp:coreProperties>
</file>