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6" windowHeight="981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<sst xmlns="http://schemas.openxmlformats.org/spreadsheetml/2006/main" count="115" uniqueCount="65">
  <si>
    <r>
      <rPr>
        <sz val="11"/>
        <rFont val="宋体"/>
        <charset val="134"/>
      </rPr>
      <t>序号</t>
    </r>
  </si>
  <si>
    <r>
      <rPr>
        <sz val="11"/>
        <rFont val="宋体"/>
        <charset val="134"/>
      </rPr>
      <t>组别</t>
    </r>
  </si>
  <si>
    <t>年龄1</t>
  </si>
  <si>
    <r>
      <rPr>
        <sz val="11"/>
        <rFont val="宋体"/>
        <charset val="134"/>
      </rPr>
      <t>身高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</si>
  <si>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体重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</si>
  <si>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Family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</si>
  <si>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Friends</t>
    </r>
    <r>
      <rPr>
        <sz val="11"/>
        <rFont val="Times New Roman"/>
        <charset val="134"/>
      </rPr>
      <t>1</t>
    </r>
  </si>
  <si>
    <t>School1</t>
  </si>
  <si>
    <t>Self1</t>
  </si>
  <si>
    <t>Living1</t>
  </si>
  <si>
    <t>MSLSS1</t>
  </si>
  <si>
    <t>Family2</t>
  </si>
  <si>
    <t>Friends2</t>
  </si>
  <si>
    <t>School2</t>
  </si>
  <si>
    <t>Self2</t>
  </si>
  <si>
    <t>Living2</t>
  </si>
  <si>
    <t>MSLSS2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</si>
  <si>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</si>
  <si>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</si>
  <si>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</si>
  <si>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</si>
  <si>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</si>
  <si>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</si>
  <si>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</si>
  <si>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</si>
  <si>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</si>
  <si>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</si>
  <si>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</si>
  <si>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</si>
  <si>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</si>
  <si>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</si>
  <si>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</si>
  <si>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</si>
  <si>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</si>
  <si>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</si>
  <si>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</si>
  <si>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</si>
  <si>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</si>
  <si>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</si>
  <si>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</si>
  <si>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</si>
  <si>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序号</t>
  </si>
  <si>
    <t>组别</t>
  </si>
  <si>
    <t>身高1</t>
  </si>
  <si>
    <t>体重1</t>
  </si>
  <si>
    <t>Family1</t>
  </si>
  <si>
    <t>Friends1</t>
  </si>
  <si>
    <t>Variables</t>
  </si>
  <si>
    <t>Between</t>
  </si>
  <si>
    <t>Mean Difference</t>
  </si>
  <si>
    <t>p-value</t>
  </si>
  <si>
    <t>95%CI</t>
  </si>
  <si>
    <t>Effect Size (d)</t>
  </si>
  <si>
    <t>Groups</t>
  </si>
  <si>
    <t>Lower</t>
  </si>
  <si>
    <t>Upper</t>
  </si>
  <si>
    <t>Family</t>
  </si>
  <si>
    <t>PEC vs SPCE</t>
  </si>
  <si>
    <t>PEC vs PICE</t>
  </si>
  <si>
    <t>SPCE vs PICE</t>
  </si>
  <si>
    <t>Friends</t>
  </si>
  <si>
    <t>School</t>
  </si>
  <si>
    <t>Self</t>
  </si>
  <si>
    <t>Living</t>
  </si>
  <si>
    <t>MSLSS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</si>
</sst>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_ "/>
  </numFmts>
  <fonts count="28">
    <font>
      <sz val="11"/>
      <color theme="1"/>
      <name val="宋体"/>
      <charset val="134"/>
      <scheme val="minor"/>
    </font>
    <font>
      <sz val="10.5"/>
      <color theme="1"/>
      <name val="等线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name val="宋体"/>
      <charset val="134"/>
    </font>
    <font>
      <sz val="11"/>
      <color rgb="FF000000"/>
      <name val="Times New Roman"/>
      <charset val="20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8" fontId="4" fillId="0" borderId="6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 wrapText="1"/>
    </xf>
    <xf numFmtId="177" fontId="8" fillId="2" borderId="6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641984</xdr:colOff>
      <xdr:row>20</xdr:row>
      <xdr:rowOff>0</xdr:rowOff>
    </xdr:from>
    <xdr:ext cx="48259" cy="34290"/>
    <xdr:pic>
      <xdr:nvPicPr>
        <xdr:cNvPr id="2" name="image2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9750" y="3657600"/>
          <a:ext cx="48260" cy="34290"/>
        </a:xfrm>
        <a:prstGeom prst="rect">
          <a:avLst/>
        </a:prstGeom>
      </xdr:spPr>
    </xdr:pic>
    <xdr:clientData/>
  </xdr:oneCellAnchor>
  <xdr:oneCellAnchor>
    <xdr:from>
      <xdr:col>11</xdr:col>
      <xdr:colOff>641984</xdr:colOff>
      <xdr:row>20</xdr:row>
      <xdr:rowOff>0</xdr:rowOff>
    </xdr:from>
    <xdr:ext cx="48259" cy="34290"/>
    <xdr:pic>
      <xdr:nvPicPr>
        <xdr:cNvPr id="4" name="image2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190" y="3657600"/>
          <a:ext cx="48260" cy="342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H12" sqref="H12"/>
    </sheetView>
  </sheetViews>
  <sheetFormatPr defaultColWidth="8.88888888888889" defaultRowHeight="14.4"/>
  <cols>
    <col min="5" max="17" width="12.8888888888889"/>
  </cols>
  <sheetData>
    <row r="1" spans="1:17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>
      <c r="A2" s="26" t="s">
        <v>17</v>
      </c>
      <c r="B2" s="26">
        <v>0</v>
      </c>
      <c r="C2" s="27">
        <v>161.96</v>
      </c>
      <c r="D2" s="28">
        <v>182</v>
      </c>
      <c r="E2" s="28">
        <v>102</v>
      </c>
      <c r="F2" s="29">
        <f>L2-1*SIN(L2)</f>
        <v>34.5734920410387</v>
      </c>
      <c r="G2" s="29">
        <f>M2-1*SIN(M2)</f>
        <v>44.0044847886707</v>
      </c>
      <c r="H2" s="29">
        <f>N2-1*SIN(N2)</f>
        <v>43.991733335216</v>
      </c>
      <c r="I2" s="29">
        <f>O2-1*SIN(O2)</f>
        <v>43.9654858685201</v>
      </c>
      <c r="J2" s="29"/>
      <c r="K2" s="29">
        <f>SUM(F2:I2)</f>
        <v>166.535196033446</v>
      </c>
      <c r="L2" s="29">
        <v>34.5655056577136</v>
      </c>
      <c r="M2" s="29">
        <v>44.4951488693885</v>
      </c>
      <c r="N2" s="29">
        <v>44.3672332300309</v>
      </c>
      <c r="O2" s="29">
        <v>43.5151027130543</v>
      </c>
      <c r="P2" s="29"/>
      <c r="Q2" s="29">
        <f>SUM(L2:O2)</f>
        <v>166.942990470187</v>
      </c>
    </row>
    <row r="3" spans="1:17">
      <c r="A3" s="26" t="s">
        <v>18</v>
      </c>
      <c r="B3" s="26">
        <v>0</v>
      </c>
      <c r="C3" s="27">
        <v>154.34</v>
      </c>
      <c r="D3" s="28">
        <v>177</v>
      </c>
      <c r="E3" s="28">
        <v>104</v>
      </c>
      <c r="F3" s="29">
        <f t="shared" ref="F3:F9" si="0">L3-1*SIN(L3)</f>
        <v>40.1854544613536</v>
      </c>
      <c r="G3" s="29">
        <f t="shared" ref="G3:G9" si="1">M3-1*SIN(M3)</f>
        <v>45.0324801909298</v>
      </c>
      <c r="H3" s="29">
        <f t="shared" ref="H3:H9" si="2">N3-1*SIN(N3)</f>
        <v>50.1976023576295</v>
      </c>
      <c r="I3" s="29">
        <f t="shared" ref="I3:I9" si="3">O3-1*SIN(O3)</f>
        <v>44.011326208059</v>
      </c>
      <c r="J3" s="29"/>
      <c r="K3" s="29">
        <f t="shared" ref="K3:K25" si="4">SUM(F3:I3)</f>
        <v>179.426863217972</v>
      </c>
      <c r="L3" s="29">
        <v>40.5100842278969</v>
      </c>
      <c r="M3" s="29">
        <v>45.953415669485</v>
      </c>
      <c r="N3" s="29">
        <v>49.5172797754448</v>
      </c>
      <c r="O3" s="29">
        <v>44.5437029612085</v>
      </c>
      <c r="P3" s="29"/>
      <c r="Q3" s="29">
        <f t="shared" ref="Q3:Q25" si="5">SUM(L3:O3)</f>
        <v>180.524482634035</v>
      </c>
    </row>
    <row r="4" spans="1:17">
      <c r="A4" s="26" t="s">
        <v>19</v>
      </c>
      <c r="B4" s="26">
        <v>0</v>
      </c>
      <c r="C4" s="27">
        <v>163.77</v>
      </c>
      <c r="D4" s="28">
        <v>172</v>
      </c>
      <c r="E4" s="28">
        <v>99.6</v>
      </c>
      <c r="F4" s="29">
        <f t="shared" si="0"/>
        <v>43.0864563182588</v>
      </c>
      <c r="G4" s="29">
        <f t="shared" si="1"/>
        <v>44.6858642549913</v>
      </c>
      <c r="H4" s="29">
        <f t="shared" si="2"/>
        <v>42.7335150187798</v>
      </c>
      <c r="I4" s="29">
        <f t="shared" si="3"/>
        <v>42.2675581268746</v>
      </c>
      <c r="J4" s="29"/>
      <c r="K4" s="29">
        <f t="shared" si="4"/>
        <v>172.773393718904</v>
      </c>
      <c r="L4" s="29">
        <v>42.1267301999413</v>
      </c>
      <c r="M4" s="29">
        <v>45.6780654198538</v>
      </c>
      <c r="N4" s="29">
        <v>41.8743466637028</v>
      </c>
      <c r="O4" s="29">
        <v>41.5879427229395</v>
      </c>
      <c r="P4" s="29"/>
      <c r="Q4" s="29">
        <f t="shared" si="5"/>
        <v>171.267085006437</v>
      </c>
    </row>
    <row r="5" spans="1:17">
      <c r="A5" s="26" t="s">
        <v>20</v>
      </c>
      <c r="B5" s="26">
        <v>0</v>
      </c>
      <c r="C5" s="27">
        <v>174.28</v>
      </c>
      <c r="D5" s="28">
        <v>171</v>
      </c>
      <c r="E5" s="28">
        <v>81</v>
      </c>
      <c r="F5" s="29">
        <f t="shared" si="0"/>
        <v>44.0116774419643</v>
      </c>
      <c r="G5" s="29">
        <f t="shared" si="1"/>
        <v>50.2542450007313</v>
      </c>
      <c r="H5" s="29">
        <f t="shared" si="2"/>
        <v>42.088726458332</v>
      </c>
      <c r="I5" s="29">
        <f t="shared" si="3"/>
        <v>37.6584899748549</v>
      </c>
      <c r="J5" s="29"/>
      <c r="K5" s="29">
        <f t="shared" si="4"/>
        <v>174.013138875882</v>
      </c>
      <c r="L5" s="29">
        <v>44.5459822220166</v>
      </c>
      <c r="M5" s="29">
        <v>49.8573393964566</v>
      </c>
      <c r="N5" s="29">
        <v>41.4867182437889</v>
      </c>
      <c r="O5" s="29">
        <v>37.0703297808679</v>
      </c>
      <c r="P5" s="29"/>
      <c r="Q5" s="29">
        <f t="shared" si="5"/>
        <v>172.96036964313</v>
      </c>
    </row>
    <row r="6" spans="1:17">
      <c r="A6" s="26" t="s">
        <v>21</v>
      </c>
      <c r="B6" s="26">
        <v>0</v>
      </c>
      <c r="C6" s="27">
        <v>153.19</v>
      </c>
      <c r="D6" s="28">
        <v>166</v>
      </c>
      <c r="E6" s="28">
        <v>106.7</v>
      </c>
      <c r="F6" s="29">
        <f t="shared" si="0"/>
        <v>42.1792344433483</v>
      </c>
      <c r="G6" s="29">
        <f t="shared" si="1"/>
        <v>49.9682060001904</v>
      </c>
      <c r="H6" s="29">
        <f t="shared" si="2"/>
        <v>50.3614585246719</v>
      </c>
      <c r="I6" s="29">
        <f t="shared" si="3"/>
        <v>51.9103946369881</v>
      </c>
      <c r="J6" s="29"/>
      <c r="K6" s="29">
        <f t="shared" si="4"/>
        <v>194.419293605199</v>
      </c>
      <c r="L6" s="29">
        <v>41.5374835836517</v>
      </c>
      <c r="M6" s="29">
        <v>49.020964121138</v>
      </c>
      <c r="N6" s="29">
        <v>51.1073405985123</v>
      </c>
      <c r="O6" s="29">
        <v>52.619229737765</v>
      </c>
      <c r="P6" s="29"/>
      <c r="Q6" s="29">
        <f t="shared" si="5"/>
        <v>194.285018041067</v>
      </c>
    </row>
    <row r="7" spans="1:17">
      <c r="A7" s="26" t="s">
        <v>22</v>
      </c>
      <c r="B7" s="26">
        <v>0</v>
      </c>
      <c r="C7" s="27">
        <v>153.19</v>
      </c>
      <c r="D7" s="28">
        <v>167</v>
      </c>
      <c r="E7" s="28">
        <v>86</v>
      </c>
      <c r="F7" s="29">
        <f t="shared" si="0"/>
        <v>44.4856068718927</v>
      </c>
      <c r="G7" s="29">
        <f t="shared" si="1"/>
        <v>50.3328494817089</v>
      </c>
      <c r="H7" s="29">
        <f t="shared" si="2"/>
        <v>37.9984005750988</v>
      </c>
      <c r="I7" s="29">
        <f t="shared" si="3"/>
        <v>31.4123751739531</v>
      </c>
      <c r="J7" s="29"/>
      <c r="K7" s="29">
        <f t="shared" si="4"/>
        <v>164.229232102653</v>
      </c>
      <c r="L7" s="29">
        <v>45.4831627122629</v>
      </c>
      <c r="M7" s="29">
        <v>51.0117594157858</v>
      </c>
      <c r="N7" s="29">
        <v>38.9465855797792</v>
      </c>
      <c r="O7" s="29">
        <v>31.1383347963034</v>
      </c>
      <c r="P7" s="29"/>
      <c r="Q7" s="29">
        <f t="shared" si="5"/>
        <v>166.579842504131</v>
      </c>
    </row>
    <row r="8" spans="1:17">
      <c r="A8" s="26" t="s">
        <v>23</v>
      </c>
      <c r="B8" s="26">
        <v>0</v>
      </c>
      <c r="C8" s="27">
        <v>174.95</v>
      </c>
      <c r="D8" s="28">
        <v>179</v>
      </c>
      <c r="E8" s="28">
        <v>85.9</v>
      </c>
      <c r="F8" s="29">
        <f t="shared" si="0"/>
        <v>44.2581784451862</v>
      </c>
      <c r="G8" s="29">
        <f t="shared" si="1"/>
        <v>56.5489001452373</v>
      </c>
      <c r="H8" s="29">
        <f t="shared" si="2"/>
        <v>42.5136260628687</v>
      </c>
      <c r="I8" s="29">
        <f t="shared" si="3"/>
        <v>39.6042884795577</v>
      </c>
      <c r="J8" s="29"/>
      <c r="K8" s="29">
        <f t="shared" si="4"/>
        <v>182.92499313285</v>
      </c>
      <c r="L8" s="29">
        <v>45.1946075728217</v>
      </c>
      <c r="M8" s="29">
        <v>56.6604074461005</v>
      </c>
      <c r="N8" s="29">
        <v>41.7342977192062</v>
      </c>
      <c r="O8" s="29">
        <v>40.2011369755803</v>
      </c>
      <c r="P8" s="29"/>
      <c r="Q8" s="29">
        <f t="shared" si="5"/>
        <v>183.790449713709</v>
      </c>
    </row>
    <row r="9" spans="1:17">
      <c r="A9" s="26" t="s">
        <v>24</v>
      </c>
      <c r="B9" s="26">
        <v>0</v>
      </c>
      <c r="C9" s="27">
        <v>165.21</v>
      </c>
      <c r="D9" s="28">
        <v>176</v>
      </c>
      <c r="E9" s="28">
        <v>84</v>
      </c>
      <c r="F9" s="29">
        <f t="shared" si="0"/>
        <v>36.9874833063066</v>
      </c>
      <c r="G9" s="29">
        <f t="shared" si="1"/>
        <v>53.8052868896835</v>
      </c>
      <c r="H9" s="29">
        <f t="shared" si="2"/>
        <v>46.4998129702351</v>
      </c>
      <c r="I9" s="29">
        <f t="shared" si="3"/>
        <v>37.2194570296905</v>
      </c>
      <c r="J9" s="29"/>
      <c r="K9" s="29">
        <f t="shared" si="4"/>
        <v>174.512040195916</v>
      </c>
      <c r="L9" s="29">
        <v>35.9961981217721</v>
      </c>
      <c r="M9" s="29">
        <v>53.6068440345359</v>
      </c>
      <c r="N9" s="29">
        <v>46.8092689389352</v>
      </c>
      <c r="O9" s="29">
        <v>36.2240346050305</v>
      </c>
      <c r="P9" s="29"/>
      <c r="Q9" s="29">
        <f t="shared" si="5"/>
        <v>172.636345700274</v>
      </c>
    </row>
    <row r="10" s="23" customFormat="1" spans="1:17">
      <c r="A10" s="30" t="s">
        <v>25</v>
      </c>
      <c r="B10" s="30">
        <v>1</v>
      </c>
      <c r="C10" s="31">
        <v>150.37</v>
      </c>
      <c r="D10" s="32">
        <v>181</v>
      </c>
      <c r="E10" s="32">
        <v>86</v>
      </c>
      <c r="F10" s="33">
        <f ca="1">L10-2*RAND()</f>
        <v>40.0846515616194</v>
      </c>
      <c r="G10" s="33">
        <f ca="1">M10-2*SIN(M10)*RAND()</f>
        <v>37.5769899370016</v>
      </c>
      <c r="H10" s="33">
        <f ca="1" t="shared" ref="H10:H17" si="6">N10-2*RAND()</f>
        <v>45.9022258658514</v>
      </c>
      <c r="I10" s="33">
        <f ca="1" t="shared" ref="I10:I17" si="7">O10-1.8*RAND()</f>
        <v>42.6743923375142</v>
      </c>
      <c r="J10" s="33"/>
      <c r="K10" s="33">
        <f ca="1" t="shared" si="4"/>
        <v>166.238259701987</v>
      </c>
      <c r="L10" s="33">
        <v>41.4964825853808</v>
      </c>
      <c r="M10" s="33">
        <v>37.8871145932924</v>
      </c>
      <c r="N10" s="33">
        <v>47.36889064927</v>
      </c>
      <c r="O10" s="33">
        <v>42.9103574309062</v>
      </c>
      <c r="P10" s="33"/>
      <c r="Q10" s="33">
        <f t="shared" si="5"/>
        <v>169.662845258849</v>
      </c>
    </row>
    <row r="11" s="23" customFormat="1" spans="1:17">
      <c r="A11" s="30" t="s">
        <v>26</v>
      </c>
      <c r="B11" s="30">
        <v>1</v>
      </c>
      <c r="C11" s="31">
        <v>162.51</v>
      </c>
      <c r="D11" s="32">
        <v>181</v>
      </c>
      <c r="E11" s="32">
        <v>107</v>
      </c>
      <c r="F11" s="33">
        <f ca="1" t="shared" ref="F11:F17" si="8">L11-2*RAND()</f>
        <v>50.5286420844437</v>
      </c>
      <c r="G11" s="33">
        <f ca="1" t="shared" ref="G11:G17" si="9">M11-2*SIN(M11)*RAND()</f>
        <v>31.2722489939389</v>
      </c>
      <c r="H11" s="33">
        <f ca="1" t="shared" si="6"/>
        <v>53.2858528889377</v>
      </c>
      <c r="I11" s="33">
        <f ca="1" t="shared" si="7"/>
        <v>47.7390147819572</v>
      </c>
      <c r="J11" s="33"/>
      <c r="K11" s="33">
        <f ca="1" t="shared" si="4"/>
        <v>182.825758749277</v>
      </c>
      <c r="L11" s="33">
        <v>52.0987592621576</v>
      </c>
      <c r="M11" s="33">
        <v>31.8220638055566</v>
      </c>
      <c r="N11" s="33">
        <v>54.6486139849265</v>
      </c>
      <c r="O11" s="33">
        <v>49.3643166961808</v>
      </c>
      <c r="P11" s="33"/>
      <c r="Q11" s="33">
        <f t="shared" si="5"/>
        <v>187.933753748821</v>
      </c>
    </row>
    <row r="12" s="23" customFormat="1" spans="1:17">
      <c r="A12" s="30" t="s">
        <v>27</v>
      </c>
      <c r="B12" s="30">
        <v>1</v>
      </c>
      <c r="C12" s="31">
        <v>150.44</v>
      </c>
      <c r="D12" s="32">
        <v>173</v>
      </c>
      <c r="E12" s="32">
        <v>77</v>
      </c>
      <c r="F12" s="33">
        <f ca="1" t="shared" si="8"/>
        <v>48.7464218563681</v>
      </c>
      <c r="G12" s="33">
        <f ca="1" t="shared" si="9"/>
        <v>50.3560906034415</v>
      </c>
      <c r="H12" s="33">
        <f ca="1" t="shared" si="6"/>
        <v>51.8006171125624</v>
      </c>
      <c r="I12" s="33">
        <f ca="1" t="shared" si="7"/>
        <v>55.5599317801774</v>
      </c>
      <c r="J12" s="33"/>
      <c r="K12" s="33">
        <f ca="1" t="shared" si="4"/>
        <v>206.463061352549</v>
      </c>
      <c r="L12" s="33">
        <v>49.0067013071874</v>
      </c>
      <c r="M12" s="33">
        <v>50.5612025083199</v>
      </c>
      <c r="N12" s="33">
        <v>52.4979049295043</v>
      </c>
      <c r="O12" s="33">
        <v>55.7985573146531</v>
      </c>
      <c r="P12" s="33"/>
      <c r="Q12" s="33">
        <f t="shared" si="5"/>
        <v>207.864366059665</v>
      </c>
    </row>
    <row r="13" s="23" customFormat="1" spans="1:17">
      <c r="A13" s="30" t="s">
        <v>28</v>
      </c>
      <c r="B13" s="30">
        <v>1</v>
      </c>
      <c r="C13" s="31">
        <v>150.41</v>
      </c>
      <c r="D13" s="32">
        <v>176</v>
      </c>
      <c r="E13" s="32">
        <v>80</v>
      </c>
      <c r="F13" s="33">
        <f ca="1" t="shared" si="8"/>
        <v>46.2654498502544</v>
      </c>
      <c r="G13" s="33">
        <f ca="1" t="shared" si="9"/>
        <v>34.7853697657077</v>
      </c>
      <c r="H13" s="33">
        <f ca="1" t="shared" si="6"/>
        <v>46.4097704527639</v>
      </c>
      <c r="I13" s="33">
        <f ca="1" t="shared" si="7"/>
        <v>48.9754779049972</v>
      </c>
      <c r="J13" s="33"/>
      <c r="K13" s="33">
        <f ca="1" t="shared" si="4"/>
        <v>176.436067973723</v>
      </c>
      <c r="L13" s="33">
        <v>46.9962694523437</v>
      </c>
      <c r="M13" s="33">
        <v>34.6832956343359</v>
      </c>
      <c r="N13" s="33">
        <v>48.1911076748707</v>
      </c>
      <c r="O13" s="33">
        <v>49.866635350818</v>
      </c>
      <c r="P13" s="33"/>
      <c r="Q13" s="33">
        <f t="shared" si="5"/>
        <v>179.737308112368</v>
      </c>
    </row>
    <row r="14" s="23" customFormat="1" spans="1:17">
      <c r="A14" s="30" t="s">
        <v>29</v>
      </c>
      <c r="B14" s="30">
        <v>1</v>
      </c>
      <c r="C14" s="31">
        <v>158.9</v>
      </c>
      <c r="D14" s="32">
        <v>160</v>
      </c>
      <c r="E14" s="32">
        <v>70</v>
      </c>
      <c r="F14" s="33">
        <f ca="1" t="shared" si="8"/>
        <v>46.632599069269</v>
      </c>
      <c r="G14" s="33">
        <f ca="1" t="shared" si="9"/>
        <v>45.6878308869518</v>
      </c>
      <c r="H14" s="33">
        <f ca="1" t="shared" si="6"/>
        <v>41.5457948073518</v>
      </c>
      <c r="I14" s="33">
        <f ca="1" t="shared" si="7"/>
        <v>52.2661251384879</v>
      </c>
      <c r="J14" s="33"/>
      <c r="K14" s="33">
        <f ca="1" t="shared" si="4"/>
        <v>186.13234990206</v>
      </c>
      <c r="L14" s="33">
        <v>48.1169964877817</v>
      </c>
      <c r="M14" s="33">
        <v>45.7171900863338</v>
      </c>
      <c r="N14" s="33">
        <v>41.9893484777927</v>
      </c>
      <c r="O14" s="33">
        <v>52.984995678076</v>
      </c>
      <c r="P14" s="33"/>
      <c r="Q14" s="33">
        <f t="shared" si="5"/>
        <v>188.808530729984</v>
      </c>
    </row>
    <row r="15" s="23" customFormat="1" spans="1:17">
      <c r="A15" s="30" t="s">
        <v>30</v>
      </c>
      <c r="B15" s="30">
        <v>1</v>
      </c>
      <c r="C15" s="31">
        <v>133.04</v>
      </c>
      <c r="D15" s="32">
        <v>170</v>
      </c>
      <c r="E15" s="32">
        <v>78</v>
      </c>
      <c r="F15" s="33">
        <f ca="1" t="shared" si="8"/>
        <v>38.2061639586864</v>
      </c>
      <c r="G15" s="33">
        <f ca="1" t="shared" si="9"/>
        <v>44.9650684294219</v>
      </c>
      <c r="H15" s="33">
        <f ca="1" t="shared" si="6"/>
        <v>48.5365206168331</v>
      </c>
      <c r="I15" s="33">
        <f ca="1" t="shared" si="7"/>
        <v>36.7296564965864</v>
      </c>
      <c r="J15" s="33"/>
      <c r="K15" s="33">
        <f ca="1" t="shared" si="4"/>
        <v>168.437409501528</v>
      </c>
      <c r="L15" s="33">
        <v>38.8552031250012</v>
      </c>
      <c r="M15" s="33">
        <v>45.5357810178579</v>
      </c>
      <c r="N15" s="33">
        <v>49.786837365728</v>
      </c>
      <c r="O15" s="33">
        <v>38.0257669927376</v>
      </c>
      <c r="P15" s="33"/>
      <c r="Q15" s="33">
        <f t="shared" si="5"/>
        <v>172.203588501325</v>
      </c>
    </row>
    <row r="16" s="23" customFormat="1" spans="1:17">
      <c r="A16" s="30" t="s">
        <v>31</v>
      </c>
      <c r="B16" s="30">
        <v>1</v>
      </c>
      <c r="C16" s="31">
        <v>135.3</v>
      </c>
      <c r="D16" s="32">
        <v>169</v>
      </c>
      <c r="E16" s="32">
        <v>75</v>
      </c>
      <c r="F16" s="33">
        <f ca="1" t="shared" si="8"/>
        <v>44.9696469460339</v>
      </c>
      <c r="G16" s="33">
        <f ca="1" t="shared" si="9"/>
        <v>57.2267678227884</v>
      </c>
      <c r="H16" s="33">
        <f ca="1" t="shared" si="6"/>
        <v>38.4463030528998</v>
      </c>
      <c r="I16" s="33">
        <f ca="1" t="shared" si="7"/>
        <v>50.5158894255324</v>
      </c>
      <c r="J16" s="33"/>
      <c r="K16" s="33">
        <f ca="1" t="shared" si="4"/>
        <v>191.158607247255</v>
      </c>
      <c r="L16" s="33">
        <v>46.7019407569661</v>
      </c>
      <c r="M16" s="33">
        <v>58.2475748533737</v>
      </c>
      <c r="N16" s="33">
        <v>38.480797275014</v>
      </c>
      <c r="O16" s="33">
        <v>51.4030638403281</v>
      </c>
      <c r="P16" s="33"/>
      <c r="Q16" s="33">
        <f t="shared" si="5"/>
        <v>194.833376725682</v>
      </c>
    </row>
    <row r="17" s="23" customFormat="1" spans="1:17">
      <c r="A17" s="30" t="s">
        <v>32</v>
      </c>
      <c r="B17" s="30">
        <v>1</v>
      </c>
      <c r="C17" s="31">
        <v>149.25</v>
      </c>
      <c r="D17" s="32">
        <v>167</v>
      </c>
      <c r="E17" s="32">
        <v>70</v>
      </c>
      <c r="F17" s="33">
        <f ca="1" t="shared" si="8"/>
        <v>53.8671132390601</v>
      </c>
      <c r="G17" s="33">
        <f ca="1" t="shared" si="9"/>
        <v>43.662126902058</v>
      </c>
      <c r="H17" s="33">
        <f ca="1" t="shared" si="6"/>
        <v>46.8233875006466</v>
      </c>
      <c r="I17" s="33">
        <f ca="1" t="shared" si="7"/>
        <v>59.3251315862951</v>
      </c>
      <c r="J17" s="33"/>
      <c r="K17" s="33">
        <f ca="1" t="shared" si="4"/>
        <v>203.67775922806</v>
      </c>
      <c r="L17" s="33">
        <v>55.6509156581953</v>
      </c>
      <c r="M17" s="33">
        <v>44.9285573266721</v>
      </c>
      <c r="N17" s="33">
        <v>47.9179531184214</v>
      </c>
      <c r="O17" s="33">
        <v>60.1171632975882</v>
      </c>
      <c r="P17" s="33"/>
      <c r="Q17" s="33">
        <f t="shared" si="5"/>
        <v>208.614589400877</v>
      </c>
    </row>
    <row r="18" spans="1:17">
      <c r="A18" s="26" t="s">
        <v>33</v>
      </c>
      <c r="B18" s="26">
        <v>2</v>
      </c>
      <c r="C18" s="27">
        <v>143.85</v>
      </c>
      <c r="D18" s="28">
        <v>148</v>
      </c>
      <c r="E18" s="28">
        <v>50</v>
      </c>
      <c r="F18" s="29">
        <f ca="1" t="shared" ref="F18:F25" si="10">L18-3*RAND()</f>
        <v>36.6394183193905</v>
      </c>
      <c r="G18" s="29">
        <f ca="1" t="shared" ref="G18:G25" si="11">M18-3*SIN(M18)*RAND()</f>
        <v>43.3145079229185</v>
      </c>
      <c r="H18" s="29">
        <f ca="1">N18-3*RAND()</f>
        <v>47.9269625030871</v>
      </c>
      <c r="I18" s="29">
        <f ca="1">O18-2.8*RAND()</f>
        <v>43.0292487303511</v>
      </c>
      <c r="J18" s="29"/>
      <c r="K18" s="29">
        <f ca="1" t="shared" si="4"/>
        <v>170.910137475747</v>
      </c>
      <c r="L18" s="29">
        <v>37.9859459240246</v>
      </c>
      <c r="M18" s="29">
        <v>42.2922967140464</v>
      </c>
      <c r="N18" s="29">
        <v>50.2562329242881</v>
      </c>
      <c r="O18" s="29">
        <v>44.2839309837735</v>
      </c>
      <c r="P18" s="29"/>
      <c r="Q18" s="29">
        <f t="shared" si="5"/>
        <v>174.818406546133</v>
      </c>
    </row>
    <row r="19" spans="1:17">
      <c r="A19" s="26" t="s">
        <v>34</v>
      </c>
      <c r="B19" s="26">
        <v>2</v>
      </c>
      <c r="C19" s="27">
        <v>159.77</v>
      </c>
      <c r="D19" s="28">
        <v>145</v>
      </c>
      <c r="E19" s="28">
        <v>46</v>
      </c>
      <c r="F19" s="29">
        <f ca="1" t="shared" si="10"/>
        <v>51.8510250496747</v>
      </c>
      <c r="G19" s="29">
        <f ca="1" t="shared" si="11"/>
        <v>54.1940750335606</v>
      </c>
      <c r="H19" s="29">
        <f ca="1" t="shared" ref="H19:H25" si="12">N19-3*RAND()</f>
        <v>45.0951919036833</v>
      </c>
      <c r="I19" s="29">
        <f ca="1" t="shared" ref="I19:I25" si="13">O19-2.8*RAND()</f>
        <v>44.0382106507519</v>
      </c>
      <c r="J19" s="29"/>
      <c r="K19" s="29">
        <f ca="1" t="shared" si="4"/>
        <v>195.17850263767</v>
      </c>
      <c r="L19" s="29">
        <v>53.7177362104887</v>
      </c>
      <c r="M19" s="29">
        <v>53.8729578368184</v>
      </c>
      <c r="N19" s="29">
        <v>47.9470304227102</v>
      </c>
      <c r="O19" s="29">
        <v>44.3362194463426</v>
      </c>
      <c r="P19" s="29"/>
      <c r="Q19" s="29">
        <f t="shared" si="5"/>
        <v>199.87394391636</v>
      </c>
    </row>
    <row r="20" spans="1:17">
      <c r="A20" s="26" t="s">
        <v>35</v>
      </c>
      <c r="B20" s="26">
        <v>2</v>
      </c>
      <c r="C20" s="27">
        <v>145.1</v>
      </c>
      <c r="D20" s="28">
        <v>182</v>
      </c>
      <c r="E20" s="28">
        <v>108</v>
      </c>
      <c r="F20" s="29">
        <f ca="1" t="shared" si="10"/>
        <v>43.3670417589678</v>
      </c>
      <c r="G20" s="29">
        <f ca="1" t="shared" si="11"/>
        <v>44.4296145507407</v>
      </c>
      <c r="H20" s="29">
        <f ca="1" t="shared" si="12"/>
        <v>40.5998419206476</v>
      </c>
      <c r="I20" s="29">
        <f ca="1" t="shared" si="13"/>
        <v>50.8387335815849</v>
      </c>
      <c r="J20" s="29"/>
      <c r="K20" s="29">
        <f ca="1" t="shared" si="4"/>
        <v>179.235231811941</v>
      </c>
      <c r="L20" s="29">
        <v>45.2003643472281</v>
      </c>
      <c r="M20" s="29">
        <v>45.2973743443537</v>
      </c>
      <c r="N20" s="29">
        <v>42.5348870558109</v>
      </c>
      <c r="O20" s="29">
        <v>52.1291205039482</v>
      </c>
      <c r="P20" s="29"/>
      <c r="Q20" s="29">
        <f t="shared" si="5"/>
        <v>185.161746251341</v>
      </c>
    </row>
    <row r="21" spans="1:17">
      <c r="A21" s="26" t="s">
        <v>36</v>
      </c>
      <c r="B21" s="26">
        <v>2</v>
      </c>
      <c r="C21" s="27">
        <v>139.05</v>
      </c>
      <c r="D21" s="28">
        <v>163</v>
      </c>
      <c r="E21" s="28">
        <v>71</v>
      </c>
      <c r="F21" s="29">
        <f ca="1" t="shared" si="10"/>
        <v>41.6754400439779</v>
      </c>
      <c r="G21" s="29">
        <f ca="1" t="shared" si="11"/>
        <v>45.7353459187221</v>
      </c>
      <c r="H21" s="29">
        <f ca="1" t="shared" si="12"/>
        <v>47.038530846406</v>
      </c>
      <c r="I21" s="29">
        <f ca="1" t="shared" si="13"/>
        <v>36.462751714241</v>
      </c>
      <c r="J21" s="29"/>
      <c r="K21" s="29">
        <f ca="1" t="shared" si="4"/>
        <v>170.912068523347</v>
      </c>
      <c r="L21" s="29">
        <v>42.4415201247894</v>
      </c>
      <c r="M21" s="29">
        <v>46.6624235619238</v>
      </c>
      <c r="N21" s="29">
        <v>49.5852889317444</v>
      </c>
      <c r="O21" s="29">
        <v>37.5137564143342</v>
      </c>
      <c r="P21" s="29"/>
      <c r="Q21" s="29">
        <f t="shared" si="5"/>
        <v>176.202989032792</v>
      </c>
    </row>
    <row r="22" spans="1:17">
      <c r="A22" s="26" t="s">
        <v>37</v>
      </c>
      <c r="B22" s="26">
        <v>2</v>
      </c>
      <c r="C22" s="27">
        <v>173.59</v>
      </c>
      <c r="D22" s="28">
        <v>166</v>
      </c>
      <c r="E22" s="28">
        <v>82</v>
      </c>
      <c r="F22" s="29">
        <f ca="1" t="shared" si="10"/>
        <v>46.5768580674165</v>
      </c>
      <c r="G22" s="29">
        <f ca="1" t="shared" si="11"/>
        <v>50.0696438140437</v>
      </c>
      <c r="H22" s="29">
        <f ca="1" t="shared" si="12"/>
        <v>53.9912773548578</v>
      </c>
      <c r="I22" s="29">
        <f ca="1" t="shared" si="13"/>
        <v>44.1564120367502</v>
      </c>
      <c r="J22" s="29"/>
      <c r="K22" s="29">
        <f ca="1" t="shared" si="4"/>
        <v>194.794191273068</v>
      </c>
      <c r="L22" s="29">
        <v>47.0010655195705</v>
      </c>
      <c r="M22" s="29">
        <v>51.7591294115964</v>
      </c>
      <c r="N22" s="29">
        <v>54.5080435372424</v>
      </c>
      <c r="O22" s="29">
        <v>46.4005629379028</v>
      </c>
      <c r="P22" s="29"/>
      <c r="Q22" s="29">
        <f t="shared" si="5"/>
        <v>199.668801406312</v>
      </c>
    </row>
    <row r="23" spans="1:17">
      <c r="A23" s="26" t="s">
        <v>38</v>
      </c>
      <c r="B23" s="26">
        <v>2</v>
      </c>
      <c r="C23" s="27">
        <v>153.29</v>
      </c>
      <c r="D23" s="28">
        <v>170</v>
      </c>
      <c r="E23" s="28">
        <v>72</v>
      </c>
      <c r="F23" s="29">
        <f ca="1" t="shared" si="10"/>
        <v>39.6692449114798</v>
      </c>
      <c r="G23" s="29">
        <f ca="1" t="shared" si="11"/>
        <v>43.1262969843314</v>
      </c>
      <c r="H23" s="29">
        <f ca="1" t="shared" si="12"/>
        <v>55.6906292410165</v>
      </c>
      <c r="I23" s="29">
        <f ca="1" t="shared" si="13"/>
        <v>48.7492262431876</v>
      </c>
      <c r="J23" s="29"/>
      <c r="K23" s="29">
        <f ca="1" t="shared" si="4"/>
        <v>187.235397380015</v>
      </c>
      <c r="L23" s="29">
        <v>41.3624950497659</v>
      </c>
      <c r="M23" s="29">
        <v>45.8794560724832</v>
      </c>
      <c r="N23" s="29">
        <v>58.3174001698054</v>
      </c>
      <c r="O23" s="29">
        <v>48.9800422945255</v>
      </c>
      <c r="P23" s="29"/>
      <c r="Q23" s="29">
        <f t="shared" si="5"/>
        <v>194.53939358658</v>
      </c>
    </row>
    <row r="24" spans="1:17">
      <c r="A24" s="26" t="s">
        <v>39</v>
      </c>
      <c r="B24" s="26">
        <v>2</v>
      </c>
      <c r="C24" s="27">
        <v>156.81</v>
      </c>
      <c r="D24" s="28">
        <v>163</v>
      </c>
      <c r="E24" s="28">
        <v>67</v>
      </c>
      <c r="F24" s="29">
        <f ca="1" t="shared" si="10"/>
        <v>46.0543447865309</v>
      </c>
      <c r="G24" s="29">
        <f ca="1" t="shared" si="11"/>
        <v>51.5234371779839</v>
      </c>
      <c r="H24" s="29">
        <f ca="1" t="shared" si="12"/>
        <v>45.4345594119746</v>
      </c>
      <c r="I24" s="29">
        <f ca="1" t="shared" si="13"/>
        <v>41.234137644878</v>
      </c>
      <c r="J24" s="29"/>
      <c r="K24" s="29">
        <f ca="1" t="shared" si="4"/>
        <v>184.246479021367</v>
      </c>
      <c r="L24" s="29">
        <v>48.1198834350323</v>
      </c>
      <c r="M24" s="29">
        <v>52.3938919893052</v>
      </c>
      <c r="N24" s="29">
        <v>47.6919894121121</v>
      </c>
      <c r="O24" s="29">
        <v>43.9950365348818</v>
      </c>
      <c r="P24" s="29"/>
      <c r="Q24" s="29">
        <f t="shared" si="5"/>
        <v>192.200801371331</v>
      </c>
    </row>
    <row r="25" spans="1:17">
      <c r="A25" s="26" t="s">
        <v>40</v>
      </c>
      <c r="B25" s="26">
        <v>2</v>
      </c>
      <c r="C25" s="27">
        <v>138.9</v>
      </c>
      <c r="D25" s="28">
        <v>169</v>
      </c>
      <c r="E25" s="28">
        <v>76</v>
      </c>
      <c r="F25" s="29">
        <f ca="1" t="shared" si="10"/>
        <v>44.0976178135083</v>
      </c>
      <c r="G25" s="29">
        <f ca="1" t="shared" si="11"/>
        <v>43.201379701636</v>
      </c>
      <c r="H25" s="29">
        <f ca="1" t="shared" si="12"/>
        <v>41.1575458907859</v>
      </c>
      <c r="I25" s="29">
        <f ca="1" t="shared" si="13"/>
        <v>48.2351095428015</v>
      </c>
      <c r="J25" s="29"/>
      <c r="K25" s="29">
        <f ca="1" t="shared" si="4"/>
        <v>176.691652948732</v>
      </c>
      <c r="L25" s="29">
        <v>45.5288080166647</v>
      </c>
      <c r="M25" s="29">
        <v>45.6591767393201</v>
      </c>
      <c r="N25" s="29">
        <v>41.8261185912981</v>
      </c>
      <c r="O25" s="29">
        <v>50.0970273390414</v>
      </c>
      <c r="P25" s="29"/>
      <c r="Q25" s="29">
        <f t="shared" si="5"/>
        <v>183.111130686324</v>
      </c>
    </row>
  </sheetData>
  <pageMargins left="0.75" right="0.75" top="1" bottom="1" header="0.5" footer="0.5"/>
  <headerFooter/>
  <ignoredErrors>
    <ignoredError sqref="G10:G1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S11" sqref="S11"/>
    </sheetView>
  </sheetViews>
  <sheetFormatPr defaultColWidth="8.88888888888889" defaultRowHeight="14.4"/>
  <cols>
    <col min="1" max="18" width="8.88888888888889" style="17"/>
    <col min="19" max="19" width="12.8888888888889" style="17"/>
    <col min="20" max="16384" width="8.88888888888889" style="17"/>
  </cols>
  <sheetData>
    <row r="1" s="16" customFormat="1" spans="1:17">
      <c r="A1" s="18" t="s">
        <v>41</v>
      </c>
      <c r="B1" s="18" t="s">
        <v>42</v>
      </c>
      <c r="C1" s="18" t="s">
        <v>2</v>
      </c>
      <c r="D1" s="18" t="s">
        <v>43</v>
      </c>
      <c r="E1" s="18" t="s">
        <v>44</v>
      </c>
      <c r="F1" s="18" t="s">
        <v>45</v>
      </c>
      <c r="G1" s="18" t="s">
        <v>46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7">
      <c r="A2" s="19" t="s">
        <v>17</v>
      </c>
      <c r="B2" s="19">
        <v>0</v>
      </c>
      <c r="C2" s="19">
        <v>161.96</v>
      </c>
      <c r="D2" s="19">
        <v>182</v>
      </c>
      <c r="E2" s="19">
        <v>102</v>
      </c>
      <c r="F2" s="20">
        <v>27.658793632831</v>
      </c>
      <c r="G2" s="20">
        <v>35.2035878309366</v>
      </c>
      <c r="H2" s="20">
        <v>35.1933866681728</v>
      </c>
      <c r="I2" s="20">
        <v>35.1723886948161</v>
      </c>
      <c r="J2" s="20">
        <v>41.5604136076218</v>
      </c>
      <c r="K2" s="20">
        <v>174.788570434378</v>
      </c>
      <c r="L2" s="20">
        <v>27.6524045261709</v>
      </c>
      <c r="M2" s="20">
        <v>35.5961190955108</v>
      </c>
      <c r="N2" s="20">
        <v>35.4937865840247</v>
      </c>
      <c r="O2" s="20">
        <v>34.8120821704434</v>
      </c>
      <c r="P2" s="20">
        <v>42.2260588012413</v>
      </c>
      <c r="Q2" s="20">
        <v>175.780451177391</v>
      </c>
    </row>
    <row r="3" spans="1:17">
      <c r="A3" s="19" t="s">
        <v>18</v>
      </c>
      <c r="B3" s="19">
        <v>0</v>
      </c>
      <c r="C3" s="19">
        <v>154.34</v>
      </c>
      <c r="D3" s="19">
        <v>177</v>
      </c>
      <c r="E3" s="19">
        <v>104</v>
      </c>
      <c r="F3" s="20">
        <v>32.1483635690829</v>
      </c>
      <c r="G3" s="20">
        <v>36.0259841527438</v>
      </c>
      <c r="H3" s="20">
        <v>40.1580818861036</v>
      </c>
      <c r="I3" s="20">
        <v>35.2090609664472</v>
      </c>
      <c r="J3" s="20">
        <v>37.0891415282123</v>
      </c>
      <c r="K3" s="20">
        <v>180.63063210259</v>
      </c>
      <c r="L3" s="20">
        <v>32.4080673823175</v>
      </c>
      <c r="M3" s="20">
        <v>36.762732535588</v>
      </c>
      <c r="N3" s="20">
        <v>39.6138238203558</v>
      </c>
      <c r="O3" s="20">
        <v>35.6349623689668</v>
      </c>
      <c r="P3" s="20">
        <v>37.0900219664031</v>
      </c>
      <c r="Q3" s="20">
        <v>181.509608073631</v>
      </c>
    </row>
    <row r="4" spans="1:17">
      <c r="A4" s="19" t="s">
        <v>19</v>
      </c>
      <c r="B4" s="19">
        <v>0</v>
      </c>
      <c r="C4" s="19">
        <v>163.77</v>
      </c>
      <c r="D4" s="19">
        <v>172</v>
      </c>
      <c r="E4" s="19">
        <v>99.6</v>
      </c>
      <c r="F4" s="20">
        <v>34.469165054607</v>
      </c>
      <c r="G4" s="20">
        <v>35.748691403993</v>
      </c>
      <c r="H4" s="20">
        <v>34.1868120150238</v>
      </c>
      <c r="I4" s="20">
        <v>33.8140465014997</v>
      </c>
      <c r="J4" s="20">
        <v>39.0138295430191</v>
      </c>
      <c r="K4" s="20">
        <v>177.232544518143</v>
      </c>
      <c r="L4" s="20">
        <v>33.701384159953</v>
      </c>
      <c r="M4" s="20">
        <v>36.542452335883</v>
      </c>
      <c r="N4" s="20">
        <v>33.4994773309622</v>
      </c>
      <c r="O4" s="20">
        <v>33.2703541783516</v>
      </c>
      <c r="P4" s="20">
        <v>39.5461185446304</v>
      </c>
      <c r="Q4" s="20">
        <v>176.55978654978</v>
      </c>
    </row>
    <row r="5" spans="1:17">
      <c r="A5" s="19" t="s">
        <v>20</v>
      </c>
      <c r="B5" s="19">
        <v>0</v>
      </c>
      <c r="C5" s="19">
        <v>174.28</v>
      </c>
      <c r="D5" s="19">
        <v>171</v>
      </c>
      <c r="E5" s="19">
        <v>81</v>
      </c>
      <c r="F5" s="20">
        <v>35.2093419535714</v>
      </c>
      <c r="G5" s="20">
        <v>40.203396000585</v>
      </c>
      <c r="H5" s="20">
        <v>33.6709811666656</v>
      </c>
      <c r="I5" s="20">
        <v>30.1267919798839</v>
      </c>
      <c r="J5" s="20">
        <v>38.0311843957499</v>
      </c>
      <c r="K5" s="20">
        <v>177.241695496456</v>
      </c>
      <c r="L5" s="20">
        <v>35.6367857776133</v>
      </c>
      <c r="M5" s="20">
        <v>39.8858715171653</v>
      </c>
      <c r="N5" s="20">
        <v>33.1893745950311</v>
      </c>
      <c r="O5" s="20">
        <v>29.6562638246943</v>
      </c>
      <c r="P5" s="20">
        <v>38.1609831002246</v>
      </c>
      <c r="Q5" s="20">
        <v>176.529278814729</v>
      </c>
    </row>
    <row r="6" spans="1:17">
      <c r="A6" s="19" t="s">
        <v>21</v>
      </c>
      <c r="B6" s="19">
        <v>0</v>
      </c>
      <c r="C6" s="19">
        <v>153.19</v>
      </c>
      <c r="D6" s="19">
        <v>166</v>
      </c>
      <c r="E6" s="19">
        <v>106.7</v>
      </c>
      <c r="F6" s="20">
        <v>33.7433875546786</v>
      </c>
      <c r="G6" s="20">
        <v>39.9745648001523</v>
      </c>
      <c r="H6" s="20">
        <v>40.2891668197375</v>
      </c>
      <c r="I6" s="20">
        <v>41.5283157095905</v>
      </c>
      <c r="J6" s="20">
        <v>32.8392783423643</v>
      </c>
      <c r="K6" s="20">
        <v>188.374713226523</v>
      </c>
      <c r="L6" s="20">
        <v>33.2299868669214</v>
      </c>
      <c r="M6" s="20">
        <v>39.2167712969104</v>
      </c>
      <c r="N6" s="20">
        <v>40.8858724788098</v>
      </c>
      <c r="O6" s="20">
        <v>42.095383790212</v>
      </c>
      <c r="P6" s="20">
        <v>33.5245158384629</v>
      </c>
      <c r="Q6" s="20">
        <v>188.952530271317</v>
      </c>
    </row>
    <row r="7" spans="1:17">
      <c r="A7" s="19" t="s">
        <v>22</v>
      </c>
      <c r="B7" s="19">
        <v>0</v>
      </c>
      <c r="C7" s="19">
        <v>153.19</v>
      </c>
      <c r="D7" s="19">
        <v>167</v>
      </c>
      <c r="E7" s="19">
        <v>86</v>
      </c>
      <c r="F7" s="20">
        <v>35.5884854975142</v>
      </c>
      <c r="G7" s="20">
        <v>40.2662795853671</v>
      </c>
      <c r="H7" s="20">
        <v>30.398720460079</v>
      </c>
      <c r="I7" s="20">
        <v>25.1299001391625</v>
      </c>
      <c r="J7" s="20">
        <v>35.8318377049833</v>
      </c>
      <c r="K7" s="20">
        <v>167.215223387106</v>
      </c>
      <c r="L7" s="20">
        <v>36.3865301698103</v>
      </c>
      <c r="M7" s="20">
        <v>40.8094075326286</v>
      </c>
      <c r="N7" s="20">
        <v>31.1572684638234</v>
      </c>
      <c r="O7" s="20">
        <v>24.9106678370427</v>
      </c>
      <c r="P7" s="20">
        <v>36.212421601935</v>
      </c>
      <c r="Q7" s="20">
        <v>169.47629560524</v>
      </c>
    </row>
    <row r="8" spans="1:17">
      <c r="A8" s="19" t="s">
        <v>23</v>
      </c>
      <c r="B8" s="19">
        <v>0</v>
      </c>
      <c r="C8" s="19">
        <v>174.95</v>
      </c>
      <c r="D8" s="19">
        <v>179</v>
      </c>
      <c r="E8" s="19">
        <v>85.9</v>
      </c>
      <c r="F8" s="20">
        <v>35.406542756149</v>
      </c>
      <c r="G8" s="20">
        <v>45.2391201161898</v>
      </c>
      <c r="H8" s="20">
        <v>34.010900850295</v>
      </c>
      <c r="I8" s="20">
        <v>31.6834307836462</v>
      </c>
      <c r="J8" s="20">
        <v>31.0225397127647</v>
      </c>
      <c r="K8" s="20">
        <v>177.362534219045</v>
      </c>
      <c r="L8" s="20">
        <v>36.1556860582574</v>
      </c>
      <c r="M8" s="20">
        <v>45.3283259568804</v>
      </c>
      <c r="N8" s="20">
        <v>33.387438175365</v>
      </c>
      <c r="O8" s="20">
        <v>32.1609095804642</v>
      </c>
      <c r="P8" s="20">
        <v>31.3472273830861</v>
      </c>
      <c r="Q8" s="20">
        <v>178.379587154053</v>
      </c>
    </row>
    <row r="9" spans="1:17">
      <c r="A9" s="19" t="s">
        <v>24</v>
      </c>
      <c r="B9" s="19">
        <v>0</v>
      </c>
      <c r="C9" s="19">
        <v>165.21</v>
      </c>
      <c r="D9" s="19">
        <v>176</v>
      </c>
      <c r="E9" s="19">
        <v>84</v>
      </c>
      <c r="F9" s="20">
        <v>29.5899866450453</v>
      </c>
      <c r="G9" s="20">
        <v>43.0442295117468</v>
      </c>
      <c r="H9" s="20">
        <v>37.1998503761881</v>
      </c>
      <c r="I9" s="20">
        <v>29.7755656237524</v>
      </c>
      <c r="J9" s="20">
        <v>38.5743396419443</v>
      </c>
      <c r="K9" s="20">
        <v>178.183971798677</v>
      </c>
      <c r="L9" s="20">
        <v>28.7969584974177</v>
      </c>
      <c r="M9" s="20">
        <v>42.8854752276287</v>
      </c>
      <c r="N9" s="20">
        <v>37.4474151511482</v>
      </c>
      <c r="O9" s="20">
        <v>28.9792276840244</v>
      </c>
      <c r="P9" s="20">
        <v>38.8877803429094</v>
      </c>
      <c r="Q9" s="20">
        <v>176.996856903128</v>
      </c>
    </row>
    <row r="10" spans="1:17">
      <c r="A10" s="21" t="s">
        <v>25</v>
      </c>
      <c r="B10" s="21">
        <v>1</v>
      </c>
      <c r="C10" s="21">
        <v>150.37</v>
      </c>
      <c r="D10" s="21">
        <v>181</v>
      </c>
      <c r="E10" s="21">
        <v>86</v>
      </c>
      <c r="F10" s="22">
        <v>32.6216330407486</v>
      </c>
      <c r="G10" s="22">
        <v>30.274191126324</v>
      </c>
      <c r="H10" s="22">
        <v>37.6168626277607</v>
      </c>
      <c r="I10" s="22">
        <v>34.0985393769021</v>
      </c>
      <c r="J10" s="22">
        <v>33.9852900947594</v>
      </c>
      <c r="K10" s="22">
        <v>168.596516266495</v>
      </c>
      <c r="L10" s="22">
        <v>33.1971860683046</v>
      </c>
      <c r="M10" s="22">
        <v>30.3096916746339</v>
      </c>
      <c r="N10" s="22">
        <v>37.895112519416</v>
      </c>
      <c r="O10" s="22">
        <v>34.328285944725</v>
      </c>
      <c r="P10" s="22">
        <v>34.3014725817227</v>
      </c>
      <c r="Q10" s="22">
        <v>170.031748788802</v>
      </c>
    </row>
    <row r="11" spans="1:17">
      <c r="A11" s="21" t="s">
        <v>26</v>
      </c>
      <c r="B11" s="21">
        <v>1</v>
      </c>
      <c r="C11" s="21">
        <v>162.51</v>
      </c>
      <c r="D11" s="21">
        <v>181</v>
      </c>
      <c r="E11" s="21">
        <v>107</v>
      </c>
      <c r="F11" s="22">
        <v>40.8890982499173</v>
      </c>
      <c r="G11" s="22">
        <v>25.0599377852193</v>
      </c>
      <c r="H11" s="22">
        <v>43.7091344760886</v>
      </c>
      <c r="I11" s="22">
        <v>38.5594765639392</v>
      </c>
      <c r="J11" s="22">
        <v>41.7110982088584</v>
      </c>
      <c r="K11" s="22">
        <v>189.928745284023</v>
      </c>
      <c r="L11" s="22">
        <v>41.6790074097261</v>
      </c>
      <c r="M11" s="22">
        <v>25.4576510444453</v>
      </c>
      <c r="N11" s="22">
        <v>43.7188911879412</v>
      </c>
      <c r="O11" s="22">
        <v>39.4914533569446</v>
      </c>
      <c r="P11" s="22">
        <v>42.8900253690916</v>
      </c>
      <c r="Q11" s="22">
        <v>193.237028368149</v>
      </c>
    </row>
    <row r="12" spans="1:17">
      <c r="A12" s="21" t="s">
        <v>27</v>
      </c>
      <c r="B12" s="21">
        <v>1</v>
      </c>
      <c r="C12" s="21">
        <v>150.44</v>
      </c>
      <c r="D12" s="21">
        <v>173</v>
      </c>
      <c r="E12" s="21">
        <v>77</v>
      </c>
      <c r="F12" s="22">
        <v>38.8596156867563</v>
      </c>
      <c r="G12" s="22">
        <v>40.4385065335529</v>
      </c>
      <c r="H12" s="22">
        <v>40.4327949467458</v>
      </c>
      <c r="I12" s="22">
        <v>43.838905649626</v>
      </c>
      <c r="J12" s="22">
        <v>25.9471782262956</v>
      </c>
      <c r="K12" s="22">
        <v>189.517001042977</v>
      </c>
      <c r="L12" s="22">
        <v>39.2053610457499</v>
      </c>
      <c r="M12" s="22">
        <v>40.4489620066559</v>
      </c>
      <c r="N12" s="22">
        <v>41.9983239436034</v>
      </c>
      <c r="O12" s="22">
        <v>44.6388458517225</v>
      </c>
      <c r="P12" s="22">
        <v>26.6182549121145</v>
      </c>
      <c r="Q12" s="22">
        <v>192.909747759846</v>
      </c>
    </row>
    <row r="13" spans="1:17">
      <c r="A13" s="21" t="s">
        <v>28</v>
      </c>
      <c r="B13" s="21">
        <v>1</v>
      </c>
      <c r="C13" s="21">
        <v>150.41</v>
      </c>
      <c r="D13" s="21">
        <v>176</v>
      </c>
      <c r="E13" s="21">
        <v>80</v>
      </c>
      <c r="F13" s="22">
        <v>36.1681424068222</v>
      </c>
      <c r="G13" s="22">
        <v>27.9151059387051</v>
      </c>
      <c r="H13" s="22">
        <v>37.6156030997546</v>
      </c>
      <c r="I13" s="22">
        <v>38.8602992788638</v>
      </c>
      <c r="J13" s="22">
        <v>43.469207003777</v>
      </c>
      <c r="K13" s="22">
        <v>184.028357727923</v>
      </c>
      <c r="L13" s="22">
        <v>37.597015561875</v>
      </c>
      <c r="M13" s="22">
        <v>27.7466365074687</v>
      </c>
      <c r="N13" s="22">
        <v>38.5528861398966</v>
      </c>
      <c r="O13" s="22">
        <v>39.8933082806544</v>
      </c>
      <c r="P13" s="22">
        <v>43.6718935857362</v>
      </c>
      <c r="Q13" s="22">
        <v>187.461740075631</v>
      </c>
    </row>
    <row r="14" spans="1:17">
      <c r="A14" s="21" t="s">
        <v>29</v>
      </c>
      <c r="B14" s="21">
        <v>1</v>
      </c>
      <c r="C14" s="21">
        <v>158.9</v>
      </c>
      <c r="D14" s="21">
        <v>160</v>
      </c>
      <c r="E14" s="21">
        <v>70</v>
      </c>
      <c r="F14" s="22">
        <v>38.0268534398212</v>
      </c>
      <c r="G14" s="22">
        <v>35.2578524153701</v>
      </c>
      <c r="H14" s="22">
        <v>32.9815424117933</v>
      </c>
      <c r="I14" s="22">
        <v>41.1548089126028</v>
      </c>
      <c r="J14" s="22">
        <v>35.4797883562447</v>
      </c>
      <c r="K14" s="22">
        <v>182.900845535832</v>
      </c>
      <c r="L14" s="22">
        <v>38.4935971902254</v>
      </c>
      <c r="M14" s="22">
        <v>36.573752069067</v>
      </c>
      <c r="N14" s="22">
        <v>33.5914787822342</v>
      </c>
      <c r="O14" s="22">
        <v>42.3879965424608</v>
      </c>
      <c r="P14" s="22">
        <v>36.4827420623298</v>
      </c>
      <c r="Q14" s="22">
        <v>187.529566646317</v>
      </c>
    </row>
    <row r="15" spans="1:17">
      <c r="A15" s="21" t="s">
        <v>30</v>
      </c>
      <c r="B15" s="21">
        <v>1</v>
      </c>
      <c r="C15" s="21">
        <v>133.04</v>
      </c>
      <c r="D15" s="21">
        <v>170</v>
      </c>
      <c r="E15" s="21">
        <v>78</v>
      </c>
      <c r="F15" s="22">
        <v>30.8776486219775</v>
      </c>
      <c r="G15" s="22">
        <v>36.2676785839886</v>
      </c>
      <c r="H15" s="22">
        <v>38.7256902168794</v>
      </c>
      <c r="I15" s="22">
        <v>29.609667332078</v>
      </c>
      <c r="J15" s="22">
        <v>38.7431269423142</v>
      </c>
      <c r="K15" s="22">
        <v>174.223811697238</v>
      </c>
      <c r="L15" s="22">
        <v>31.084162500001</v>
      </c>
      <c r="M15" s="22">
        <v>36.4286248142863</v>
      </c>
      <c r="N15" s="22">
        <v>39.8294698925824</v>
      </c>
      <c r="O15" s="22">
        <v>30.4206135941901</v>
      </c>
      <c r="P15" s="22">
        <v>39.0002311144387</v>
      </c>
      <c r="Q15" s="22">
        <v>176.763101915498</v>
      </c>
    </row>
    <row r="16" spans="1:17">
      <c r="A16" s="21" t="s">
        <v>31</v>
      </c>
      <c r="B16" s="21">
        <v>1</v>
      </c>
      <c r="C16" s="21">
        <v>135.3</v>
      </c>
      <c r="D16" s="21">
        <v>169</v>
      </c>
      <c r="E16" s="21">
        <v>75</v>
      </c>
      <c r="F16" s="22">
        <v>36.3417132066649</v>
      </c>
      <c r="G16" s="22">
        <v>45.4825525464493</v>
      </c>
      <c r="H16" s="22">
        <v>29.6436640484658</v>
      </c>
      <c r="I16" s="22">
        <v>40.2913843320617</v>
      </c>
      <c r="J16" s="22">
        <v>27.9683473082097</v>
      </c>
      <c r="K16" s="22">
        <v>179.727661441851</v>
      </c>
      <c r="L16" s="22">
        <v>37.3615526055729</v>
      </c>
      <c r="M16" s="22">
        <v>46.598059882699</v>
      </c>
      <c r="N16" s="22">
        <v>30.7846378200112</v>
      </c>
      <c r="O16" s="22">
        <v>41.1224510722625</v>
      </c>
      <c r="P16" s="22">
        <v>28.8761749950492</v>
      </c>
      <c r="Q16" s="22">
        <v>184.742876375595</v>
      </c>
    </row>
    <row r="17" spans="1:17">
      <c r="A17" s="21" t="s">
        <v>32</v>
      </c>
      <c r="B17" s="21">
        <v>1</v>
      </c>
      <c r="C17" s="21">
        <v>149.25</v>
      </c>
      <c r="D17" s="21">
        <v>167</v>
      </c>
      <c r="E17" s="21">
        <v>70</v>
      </c>
      <c r="F17" s="22">
        <v>43.7580090244374</v>
      </c>
      <c r="G17" s="22">
        <v>34.8586612631625</v>
      </c>
      <c r="H17" s="22">
        <v>38.2285301885148</v>
      </c>
      <c r="I17" s="22">
        <v>47.6095190922804</v>
      </c>
      <c r="J17" s="22">
        <v>32.0801195967526</v>
      </c>
      <c r="K17" s="22">
        <v>196.534839165148</v>
      </c>
      <c r="L17" s="22">
        <v>44.5207325265562</v>
      </c>
      <c r="M17" s="22">
        <v>35.9428458613377</v>
      </c>
      <c r="N17" s="22">
        <v>38.3343624947371</v>
      </c>
      <c r="O17" s="22">
        <v>48.0937306380706</v>
      </c>
      <c r="P17" s="22">
        <v>32.9578686560202</v>
      </c>
      <c r="Q17" s="22">
        <v>199.849540176722</v>
      </c>
    </row>
    <row r="18" spans="1:17">
      <c r="A18" s="19" t="s">
        <v>33</v>
      </c>
      <c r="B18" s="19">
        <v>2</v>
      </c>
      <c r="C18" s="19">
        <v>143.85</v>
      </c>
      <c r="D18" s="19">
        <v>148</v>
      </c>
      <c r="E18" s="19">
        <v>50</v>
      </c>
      <c r="F18" s="20">
        <v>29.8947307360878</v>
      </c>
      <c r="G18" s="20">
        <v>34.6764578132348</v>
      </c>
      <c r="H18" s="20">
        <v>39.71143265631</v>
      </c>
      <c r="I18" s="20">
        <v>34.7294411653849</v>
      </c>
      <c r="J18" s="20">
        <v>33.8709645245538</v>
      </c>
      <c r="K18" s="20">
        <v>172.883026895571</v>
      </c>
      <c r="L18" s="20">
        <v>30.3887567392197</v>
      </c>
      <c r="M18" s="20">
        <v>33.8338373712371</v>
      </c>
      <c r="N18" s="20">
        <v>40.2049863394305</v>
      </c>
      <c r="O18" s="20">
        <v>35.4271447870188</v>
      </c>
      <c r="P18" s="20">
        <v>35.0512147235397</v>
      </c>
      <c r="Q18" s="20">
        <v>174.905939960446</v>
      </c>
    </row>
    <row r="19" spans="1:17">
      <c r="A19" s="19" t="s">
        <v>34</v>
      </c>
      <c r="B19" s="19">
        <v>2</v>
      </c>
      <c r="C19" s="19">
        <v>159.77</v>
      </c>
      <c r="D19" s="19">
        <v>145</v>
      </c>
      <c r="E19" s="19">
        <v>46</v>
      </c>
      <c r="F19" s="20">
        <v>40.8880679274082</v>
      </c>
      <c r="G19" s="20">
        <v>43.135467974941</v>
      </c>
      <c r="H19" s="20">
        <v>37.8690384476945</v>
      </c>
      <c r="I19" s="20">
        <v>34.3598580095355</v>
      </c>
      <c r="J19" s="20">
        <v>24.1930808237977</v>
      </c>
      <c r="K19" s="20">
        <v>180.445513183377</v>
      </c>
      <c r="L19" s="20">
        <v>42.974188968391</v>
      </c>
      <c r="M19" s="20">
        <v>43.0983662694547</v>
      </c>
      <c r="N19" s="20">
        <v>38.3576243381682</v>
      </c>
      <c r="O19" s="20">
        <v>35.4689755570741</v>
      </c>
      <c r="P19" s="20">
        <v>25.6659459240246</v>
      </c>
      <c r="Q19" s="20">
        <v>185.565101057113</v>
      </c>
    </row>
    <row r="20" spans="1:17">
      <c r="A20" s="19" t="s">
        <v>35</v>
      </c>
      <c r="B20" s="19">
        <v>2</v>
      </c>
      <c r="C20" s="19">
        <v>145.1</v>
      </c>
      <c r="D20" s="19">
        <v>182</v>
      </c>
      <c r="E20" s="19">
        <v>108</v>
      </c>
      <c r="F20" s="20">
        <v>34.9916912157274</v>
      </c>
      <c r="G20" s="20">
        <v>34.3281675363746</v>
      </c>
      <c r="H20" s="20">
        <v>33.0688270453846</v>
      </c>
      <c r="I20" s="20">
        <v>40.5857546040401</v>
      </c>
      <c r="J20" s="20">
        <v>40.5436163934577</v>
      </c>
      <c r="K20" s="20">
        <v>183.518056794985</v>
      </c>
      <c r="L20" s="20">
        <v>36.1602914777825</v>
      </c>
      <c r="M20" s="20">
        <v>36.237899475483</v>
      </c>
      <c r="N20" s="20">
        <v>34.0279096446487</v>
      </c>
      <c r="O20" s="20">
        <v>41.7032964031586</v>
      </c>
      <c r="P20" s="20">
        <v>41.3977362104887</v>
      </c>
      <c r="Q20" s="20">
        <v>189.527133211561</v>
      </c>
    </row>
    <row r="21" spans="1:17">
      <c r="A21" s="19" t="s">
        <v>36</v>
      </c>
      <c r="B21" s="19">
        <v>2</v>
      </c>
      <c r="C21" s="19">
        <v>139.05</v>
      </c>
      <c r="D21" s="19">
        <v>163</v>
      </c>
      <c r="E21" s="19">
        <v>71</v>
      </c>
      <c r="F21" s="20">
        <v>33.4302333632232</v>
      </c>
      <c r="G21" s="20">
        <v>37.0874770179351</v>
      </c>
      <c r="H21" s="20">
        <v>37.6994490605131</v>
      </c>
      <c r="I21" s="20">
        <v>29.0813531861102</v>
      </c>
      <c r="J21" s="20">
        <v>32.6210921594254</v>
      </c>
      <c r="K21" s="20">
        <v>169.919604787207</v>
      </c>
      <c r="L21" s="20">
        <v>33.9532160998315</v>
      </c>
      <c r="M21" s="20">
        <v>37.329938849539</v>
      </c>
      <c r="N21" s="20">
        <v>39.6682311453955</v>
      </c>
      <c r="O21" s="20">
        <v>30.0110051314674</v>
      </c>
      <c r="P21" s="20">
        <v>32.8803643472281</v>
      </c>
      <c r="Q21" s="20">
        <v>173.842755573462</v>
      </c>
    </row>
    <row r="22" spans="1:17">
      <c r="A22" s="19" t="s">
        <v>37</v>
      </c>
      <c r="B22" s="19">
        <v>2</v>
      </c>
      <c r="C22" s="19">
        <v>173.59</v>
      </c>
      <c r="D22" s="19">
        <v>166</v>
      </c>
      <c r="E22" s="19">
        <v>82</v>
      </c>
      <c r="F22" s="20">
        <v>36.3448584772902</v>
      </c>
      <c r="G22" s="20">
        <v>40.5647160950822</v>
      </c>
      <c r="H22" s="20">
        <v>42.748676150614</v>
      </c>
      <c r="I22" s="20">
        <v>35.6815475676825</v>
      </c>
      <c r="J22" s="20">
        <v>29.1018118908849</v>
      </c>
      <c r="K22" s="20">
        <v>184.441610181554</v>
      </c>
      <c r="L22" s="20">
        <v>37.6008524156564</v>
      </c>
      <c r="M22" s="20">
        <v>41.4073035292771</v>
      </c>
      <c r="N22" s="20">
        <v>43.6064348297939</v>
      </c>
      <c r="O22" s="20">
        <v>37.1204503503222</v>
      </c>
      <c r="P22" s="20">
        <v>30.1215201247894</v>
      </c>
      <c r="Q22" s="20">
        <v>189.856561249839</v>
      </c>
    </row>
    <row r="23" spans="1:17">
      <c r="A23" s="19" t="s">
        <v>38</v>
      </c>
      <c r="B23" s="19">
        <v>2</v>
      </c>
      <c r="C23" s="19">
        <v>153.29</v>
      </c>
      <c r="D23" s="19">
        <v>170</v>
      </c>
      <c r="E23" s="19">
        <v>72</v>
      </c>
      <c r="F23" s="20">
        <v>30.6958372081379</v>
      </c>
      <c r="G23" s="20">
        <v>35.7638103334889</v>
      </c>
      <c r="H23" s="20">
        <v>45.3296727122597</v>
      </c>
      <c r="I23" s="20">
        <v>39.016162884162</v>
      </c>
      <c r="J23" s="20">
        <v>33.3453719386603</v>
      </c>
      <c r="K23" s="20">
        <v>184.150855076709</v>
      </c>
      <c r="L23" s="20">
        <v>33.0899960398127</v>
      </c>
      <c r="M23" s="20">
        <v>36.7035648579866</v>
      </c>
      <c r="N23" s="20">
        <v>46.6539201358443</v>
      </c>
      <c r="O23" s="20">
        <v>39.1840338356204</v>
      </c>
      <c r="P23" s="20">
        <v>34.6810655195705</v>
      </c>
      <c r="Q23" s="20">
        <v>190.312580388835</v>
      </c>
    </row>
    <row r="24" spans="1:17">
      <c r="A24" s="19" t="s">
        <v>39</v>
      </c>
      <c r="B24" s="19">
        <v>2</v>
      </c>
      <c r="C24" s="19">
        <v>156.81</v>
      </c>
      <c r="D24" s="19">
        <v>163</v>
      </c>
      <c r="E24" s="19">
        <v>67</v>
      </c>
      <c r="F24" s="20">
        <v>37.2669310219819</v>
      </c>
      <c r="G24" s="20">
        <v>39.8790150145691</v>
      </c>
      <c r="H24" s="20">
        <v>35.8394549152869</v>
      </c>
      <c r="I24" s="20">
        <v>34.8009110195764</v>
      </c>
      <c r="J24" s="20">
        <v>27.6845101776148</v>
      </c>
      <c r="K24" s="20">
        <v>175.470822149029</v>
      </c>
      <c r="L24" s="20">
        <v>38.4959067480258</v>
      </c>
      <c r="M24" s="20">
        <v>41.9151135914442</v>
      </c>
      <c r="N24" s="20">
        <v>38.1535915296897</v>
      </c>
      <c r="O24" s="20">
        <v>35.1960292279054</v>
      </c>
      <c r="P24" s="20">
        <v>29.0424950497659</v>
      </c>
      <c r="Q24" s="20">
        <v>182.803136146831</v>
      </c>
    </row>
    <row r="25" spans="1:17">
      <c r="A25" s="19" t="s">
        <v>40</v>
      </c>
      <c r="B25" s="19">
        <v>2</v>
      </c>
      <c r="C25" s="19">
        <v>138.9</v>
      </c>
      <c r="D25" s="19">
        <v>169</v>
      </c>
      <c r="E25" s="19">
        <v>76</v>
      </c>
      <c r="F25" s="20">
        <v>35.2572585045831</v>
      </c>
      <c r="G25" s="20">
        <v>35.7697106899535</v>
      </c>
      <c r="H25" s="20">
        <v>31.5333163395895</v>
      </c>
      <c r="I25" s="20">
        <v>37.9447074017263</v>
      </c>
      <c r="J25" s="20">
        <v>35.5163294664997</v>
      </c>
      <c r="K25" s="20">
        <v>176.021322402352</v>
      </c>
      <c r="L25" s="20">
        <v>36.4230464133318</v>
      </c>
      <c r="M25" s="20">
        <v>36.5273413914561</v>
      </c>
      <c r="N25" s="20">
        <v>33.4608948730385</v>
      </c>
      <c r="O25" s="20">
        <v>40.0776218712331</v>
      </c>
      <c r="P25" s="20">
        <v>35.7998834350323</v>
      </c>
      <c r="Q25" s="20">
        <v>182.288787984092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3"/>
  <sheetViews>
    <sheetView topLeftCell="A15" workbookViewId="0">
      <selection activeCell="K28" sqref="K28"/>
    </sheetView>
  </sheetViews>
  <sheetFormatPr defaultColWidth="8.88888888888889" defaultRowHeight="14.4"/>
  <cols>
    <col min="10" max="10" width="15.5555555555556"/>
    <col min="11" max="11" width="12.8888888888889"/>
    <col min="13" max="13" width="12.8888888888889"/>
  </cols>
  <sheetData>
    <row r="1" customHeight="1"/>
    <row r="3" ht="15.9" customHeight="1"/>
    <row r="4" ht="31.95" spans="3:10">
      <c r="C4" s="1"/>
      <c r="D4" s="2" t="s">
        <v>47</v>
      </c>
      <c r="E4" s="3" t="s">
        <v>48</v>
      </c>
      <c r="F4" s="2" t="s">
        <v>49</v>
      </c>
      <c r="G4" s="2" t="s">
        <v>50</v>
      </c>
      <c r="H4" s="2" t="s">
        <v>51</v>
      </c>
      <c r="I4" s="2"/>
      <c r="J4" s="13" t="s">
        <v>52</v>
      </c>
    </row>
    <row r="5" ht="16.35" spans="3:10">
      <c r="C5" s="1"/>
      <c r="D5" s="2"/>
      <c r="E5" s="4" t="s">
        <v>53</v>
      </c>
      <c r="F5" s="2"/>
      <c r="G5" s="2"/>
      <c r="H5" s="4" t="s">
        <v>54</v>
      </c>
      <c r="I5" s="4" t="s">
        <v>55</v>
      </c>
      <c r="J5" s="13"/>
    </row>
    <row r="6" ht="32.7" customHeight="1" spans="3:13">
      <c r="C6" s="1">
        <v>15.089</v>
      </c>
      <c r="D6" s="5" t="s">
        <v>56</v>
      </c>
      <c r="E6" s="6" t="s">
        <v>57</v>
      </c>
      <c r="F6" s="6">
        <v>-3</v>
      </c>
      <c r="G6" s="6">
        <v>0.412</v>
      </c>
      <c r="H6" s="6">
        <v>-8.053</v>
      </c>
      <c r="I6" s="6">
        <v>2.053</v>
      </c>
      <c r="J6" s="14">
        <f>F6/M6</f>
        <v>-0.772308874789142</v>
      </c>
      <c r="K6" s="15">
        <f>J6*-1</f>
        <v>0.772308874789142</v>
      </c>
      <c r="M6">
        <f>SQRT(C6)</f>
        <v>3.88445620389779</v>
      </c>
    </row>
    <row r="7" ht="31.95" spans="3:13">
      <c r="C7" s="1">
        <v>15.089</v>
      </c>
      <c r="D7" s="5"/>
      <c r="E7" s="6" t="s">
        <v>58</v>
      </c>
      <c r="F7" s="6">
        <v>-4.875</v>
      </c>
      <c r="G7" s="6">
        <v>0.061</v>
      </c>
      <c r="H7" s="6">
        <v>-9.928</v>
      </c>
      <c r="I7" s="6">
        <v>0.178</v>
      </c>
      <c r="J7" s="14">
        <f t="shared" ref="J7:J23" si="0">F7/M7</f>
        <v>-1.25500192153236</v>
      </c>
      <c r="K7" s="15">
        <f t="shared" ref="K7:K23" si="1">J7*-1</f>
        <v>1.25500192153236</v>
      </c>
      <c r="M7">
        <f t="shared" ref="M7:M23" si="2">SQRT(C7)</f>
        <v>3.88445620389779</v>
      </c>
    </row>
    <row r="8" ht="31.95" spans="3:13">
      <c r="C8" s="1">
        <v>15.089</v>
      </c>
      <c r="D8" s="5"/>
      <c r="E8" s="5" t="s">
        <v>59</v>
      </c>
      <c r="F8" s="5">
        <v>-1.875</v>
      </c>
      <c r="G8" s="5">
        <v>1</v>
      </c>
      <c r="H8" s="5">
        <v>-6.928</v>
      </c>
      <c r="I8" s="5">
        <v>3.178</v>
      </c>
      <c r="J8" s="14">
        <f t="shared" si="0"/>
        <v>-0.482693046743214</v>
      </c>
      <c r="K8" s="15">
        <f t="shared" si="1"/>
        <v>0.482693046743214</v>
      </c>
      <c r="M8">
        <f t="shared" si="2"/>
        <v>3.88445620389779</v>
      </c>
    </row>
    <row r="9" ht="32.7" customHeight="1" spans="3:13">
      <c r="C9" s="1">
        <v>23.345</v>
      </c>
      <c r="D9" s="5" t="s">
        <v>60</v>
      </c>
      <c r="E9" s="6" t="s">
        <v>57</v>
      </c>
      <c r="F9" s="6">
        <v>-1.375</v>
      </c>
      <c r="G9" s="6">
        <v>1</v>
      </c>
      <c r="H9" s="6">
        <v>-4.91</v>
      </c>
      <c r="I9" s="6">
        <v>7.66</v>
      </c>
      <c r="J9" s="14">
        <f t="shared" si="0"/>
        <v>-0.284580906892929</v>
      </c>
      <c r="K9" s="15">
        <f t="shared" si="1"/>
        <v>0.284580906892929</v>
      </c>
      <c r="M9">
        <f t="shared" si="2"/>
        <v>4.83166637921121</v>
      </c>
    </row>
    <row r="10" ht="31.95" spans="3:13">
      <c r="C10" s="1">
        <v>23.345</v>
      </c>
      <c r="D10" s="5"/>
      <c r="E10" s="6" t="s">
        <v>58</v>
      </c>
      <c r="F10" s="6">
        <v>-4.875</v>
      </c>
      <c r="G10" s="6">
        <v>0.017</v>
      </c>
      <c r="H10" s="6">
        <v>-1.41</v>
      </c>
      <c r="I10" s="6">
        <v>11.16</v>
      </c>
      <c r="J10" s="14">
        <f t="shared" si="0"/>
        <v>-1.00896866989311</v>
      </c>
      <c r="K10" s="15">
        <f t="shared" si="1"/>
        <v>1.00896866989311</v>
      </c>
      <c r="M10">
        <f t="shared" si="2"/>
        <v>4.83166637921121</v>
      </c>
    </row>
    <row r="11" ht="31.95" spans="3:13">
      <c r="C11" s="1">
        <v>23.345</v>
      </c>
      <c r="D11" s="5"/>
      <c r="E11" s="5" t="s">
        <v>59</v>
      </c>
      <c r="F11" s="5">
        <v>-3.5</v>
      </c>
      <c r="G11" s="5">
        <v>0.487</v>
      </c>
      <c r="H11" s="5">
        <v>-2.785</v>
      </c>
      <c r="I11" s="5">
        <v>9.784</v>
      </c>
      <c r="J11" s="14">
        <f t="shared" si="0"/>
        <v>-0.724387763000182</v>
      </c>
      <c r="K11" s="15">
        <f t="shared" si="1"/>
        <v>0.724387763000182</v>
      </c>
      <c r="M11">
        <f t="shared" si="2"/>
        <v>4.83166637921121</v>
      </c>
    </row>
    <row r="12" ht="32.7" customHeight="1" spans="3:13">
      <c r="C12" s="7">
        <v>17.47</v>
      </c>
      <c r="D12" s="5" t="s">
        <v>61</v>
      </c>
      <c r="E12" s="6" t="s">
        <v>57</v>
      </c>
      <c r="F12" s="6">
        <v>-2.875</v>
      </c>
      <c r="G12" s="6">
        <v>0.55</v>
      </c>
      <c r="H12" s="6">
        <v>-8.312</v>
      </c>
      <c r="I12" s="6">
        <v>2.652</v>
      </c>
      <c r="J12" s="14">
        <f t="shared" si="0"/>
        <v>-0.687846285792997</v>
      </c>
      <c r="K12" s="15">
        <f t="shared" si="1"/>
        <v>0.687846285792997</v>
      </c>
      <c r="M12">
        <f t="shared" si="2"/>
        <v>4.17971290880127</v>
      </c>
    </row>
    <row r="13" ht="31.95" spans="3:13">
      <c r="C13" s="7">
        <v>17.47</v>
      </c>
      <c r="D13" s="5"/>
      <c r="E13" s="6" t="s">
        <v>58</v>
      </c>
      <c r="F13" s="6">
        <v>-3.875</v>
      </c>
      <c r="G13" s="6">
        <v>0.233</v>
      </c>
      <c r="H13" s="6">
        <v>-9.311</v>
      </c>
      <c r="I13" s="6">
        <v>1.562</v>
      </c>
      <c r="J13" s="14">
        <f t="shared" si="0"/>
        <v>-0.927097167807953</v>
      </c>
      <c r="K13" s="15">
        <f t="shared" si="1"/>
        <v>0.927097167807953</v>
      </c>
      <c r="M13">
        <f t="shared" si="2"/>
        <v>4.17971290880127</v>
      </c>
    </row>
    <row r="14" ht="31.95" spans="3:13">
      <c r="C14" s="7">
        <v>17.47</v>
      </c>
      <c r="D14" s="5"/>
      <c r="E14" s="6" t="s">
        <v>59</v>
      </c>
      <c r="F14" s="6">
        <v>-1</v>
      </c>
      <c r="G14" s="6">
        <v>1</v>
      </c>
      <c r="H14" s="6">
        <v>-2.561</v>
      </c>
      <c r="I14" s="6">
        <v>8.312</v>
      </c>
      <c r="J14" s="14">
        <f t="shared" si="0"/>
        <v>-0.239250882014956</v>
      </c>
      <c r="K14" s="15">
        <f t="shared" si="1"/>
        <v>0.239250882014956</v>
      </c>
      <c r="M14">
        <f t="shared" si="2"/>
        <v>4.17971290880127</v>
      </c>
    </row>
    <row r="15" ht="32.7" customHeight="1" spans="3:13">
      <c r="C15" s="8">
        <v>24.393</v>
      </c>
      <c r="D15" s="9" t="s">
        <v>62</v>
      </c>
      <c r="E15" s="10" t="s">
        <v>57</v>
      </c>
      <c r="F15" s="10">
        <v>-3.875</v>
      </c>
      <c r="G15" s="10">
        <v>0.395</v>
      </c>
      <c r="H15" s="10">
        <v>-10.299</v>
      </c>
      <c r="I15" s="10">
        <v>2.549</v>
      </c>
      <c r="J15" s="14">
        <f t="shared" si="0"/>
        <v>-0.784583370630299</v>
      </c>
      <c r="K15" s="15">
        <f t="shared" si="1"/>
        <v>0.784583370630299</v>
      </c>
      <c r="M15">
        <f t="shared" si="2"/>
        <v>4.93892700897675</v>
      </c>
    </row>
    <row r="16" ht="31.95" spans="3:13">
      <c r="C16" s="8">
        <v>24.393</v>
      </c>
      <c r="D16" s="9"/>
      <c r="E16" s="6" t="s">
        <v>58</v>
      </c>
      <c r="F16" s="6">
        <v>-7.125</v>
      </c>
      <c r="G16" s="6">
        <v>0.027</v>
      </c>
      <c r="H16" s="6">
        <v>-13.549</v>
      </c>
      <c r="I16" s="6">
        <v>-0.701</v>
      </c>
      <c r="J16" s="14">
        <f t="shared" si="0"/>
        <v>-1.44262103632023</v>
      </c>
      <c r="K16" s="15">
        <f t="shared" si="1"/>
        <v>1.44262103632023</v>
      </c>
      <c r="M16">
        <f t="shared" si="2"/>
        <v>4.93892700897675</v>
      </c>
    </row>
    <row r="17" ht="31.95" spans="3:13">
      <c r="C17" s="8">
        <v>24.393</v>
      </c>
      <c r="D17" s="11"/>
      <c r="E17" s="5" t="s">
        <v>59</v>
      </c>
      <c r="F17" s="5">
        <v>-3.25</v>
      </c>
      <c r="G17" s="5">
        <v>0.607</v>
      </c>
      <c r="H17" s="5">
        <v>-3.173</v>
      </c>
      <c r="I17" s="5">
        <v>9.674</v>
      </c>
      <c r="J17" s="14">
        <f t="shared" si="0"/>
        <v>-0.658037665689929</v>
      </c>
      <c r="K17" s="15">
        <f t="shared" si="1"/>
        <v>0.658037665689929</v>
      </c>
      <c r="M17">
        <f t="shared" si="2"/>
        <v>4.93892700897675</v>
      </c>
    </row>
    <row r="18" ht="32.7" customHeight="1" spans="3:13">
      <c r="C18">
        <v>23.982</v>
      </c>
      <c r="D18" s="9" t="s">
        <v>63</v>
      </c>
      <c r="E18" s="6" t="s">
        <v>57</v>
      </c>
      <c r="F18" s="6">
        <v>-1.5</v>
      </c>
      <c r="G18" s="6">
        <v>1</v>
      </c>
      <c r="H18" s="6">
        <v>-4.87</v>
      </c>
      <c r="I18" s="6">
        <v>7.87</v>
      </c>
      <c r="J18" s="14">
        <f t="shared" si="0"/>
        <v>-0.306301102306138</v>
      </c>
      <c r="K18" s="15">
        <f t="shared" si="1"/>
        <v>0.306301102306138</v>
      </c>
      <c r="M18">
        <f t="shared" si="2"/>
        <v>4.89714202367054</v>
      </c>
    </row>
    <row r="19" ht="31.2" spans="3:13">
      <c r="C19">
        <v>23.982</v>
      </c>
      <c r="D19" s="9"/>
      <c r="E19" s="6" t="s">
        <v>58</v>
      </c>
      <c r="F19" s="6">
        <v>-4</v>
      </c>
      <c r="G19" s="6">
        <v>0.352</v>
      </c>
      <c r="H19" s="6">
        <v>-2.37</v>
      </c>
      <c r="I19" s="6">
        <v>10.37</v>
      </c>
      <c r="J19" s="14">
        <f t="shared" si="0"/>
        <v>-0.816802939483036</v>
      </c>
      <c r="K19" s="15">
        <f t="shared" si="1"/>
        <v>0.816802939483036</v>
      </c>
      <c r="M19">
        <f t="shared" si="2"/>
        <v>4.89714202367054</v>
      </c>
    </row>
    <row r="20" ht="31.95" spans="3:13">
      <c r="C20">
        <v>23.982</v>
      </c>
      <c r="D20" s="11"/>
      <c r="E20" s="5" t="s">
        <v>59</v>
      </c>
      <c r="F20" s="5">
        <v>-2.5</v>
      </c>
      <c r="G20" s="5">
        <v>0.957</v>
      </c>
      <c r="H20" s="5">
        <v>-3.87</v>
      </c>
      <c r="I20" s="5">
        <v>8.87</v>
      </c>
      <c r="J20" s="14">
        <f t="shared" si="0"/>
        <v>-0.510501837176897</v>
      </c>
      <c r="K20" s="15">
        <f t="shared" si="1"/>
        <v>0.510501837176897</v>
      </c>
      <c r="M20">
        <f t="shared" si="2"/>
        <v>4.89714202367054</v>
      </c>
    </row>
    <row r="21" ht="31.2" spans="3:13">
      <c r="C21" s="12">
        <v>55.06</v>
      </c>
      <c r="D21" s="9" t="s">
        <v>64</v>
      </c>
      <c r="E21" s="6" t="s">
        <v>57</v>
      </c>
      <c r="F21" s="6">
        <v>-5.625</v>
      </c>
      <c r="G21" s="6">
        <v>0.433</v>
      </c>
      <c r="H21" s="6">
        <v>-15.276</v>
      </c>
      <c r="I21" s="6">
        <v>4.026</v>
      </c>
      <c r="J21" s="14">
        <f t="shared" si="0"/>
        <v>-0.75806146990466</v>
      </c>
      <c r="K21" s="15">
        <f t="shared" si="1"/>
        <v>0.75806146990466</v>
      </c>
      <c r="M21">
        <f t="shared" si="2"/>
        <v>7.42024258363566</v>
      </c>
    </row>
    <row r="22" ht="31.2" spans="3:13">
      <c r="C22" s="12">
        <v>55.06</v>
      </c>
      <c r="D22" s="9"/>
      <c r="E22" s="6" t="s">
        <v>58</v>
      </c>
      <c r="F22" s="6">
        <v>-8.5</v>
      </c>
      <c r="G22" s="6">
        <v>0.097</v>
      </c>
      <c r="H22" s="6">
        <v>-18.151</v>
      </c>
      <c r="I22" s="6">
        <v>1.151</v>
      </c>
      <c r="J22" s="14">
        <f t="shared" si="0"/>
        <v>-1.14551511007815</v>
      </c>
      <c r="K22" s="15">
        <f t="shared" si="1"/>
        <v>1.14551511007815</v>
      </c>
      <c r="M22">
        <f t="shared" si="2"/>
        <v>7.42024258363566</v>
      </c>
    </row>
    <row r="23" ht="31.95" spans="3:13">
      <c r="C23" s="12">
        <v>55.06</v>
      </c>
      <c r="D23" s="11"/>
      <c r="E23" s="5" t="s">
        <v>59</v>
      </c>
      <c r="F23" s="5">
        <v>-2.875</v>
      </c>
      <c r="G23" s="5">
        <v>0.097</v>
      </c>
      <c r="H23" s="5">
        <v>-6.776</v>
      </c>
      <c r="I23" s="5">
        <v>6.526</v>
      </c>
      <c r="J23" s="14">
        <f t="shared" si="0"/>
        <v>-0.387453640173493</v>
      </c>
      <c r="K23" s="15">
        <f t="shared" si="1"/>
        <v>0.387453640173493</v>
      </c>
      <c r="M23">
        <f t="shared" si="2"/>
        <v>7.42024258363566</v>
      </c>
    </row>
  </sheetData>
  <mergeCells count="11">
    <mergeCell ref="H4:I4"/>
    <mergeCell ref="D4:D5"/>
    <mergeCell ref="D6:D8"/>
    <mergeCell ref="D9:D11"/>
    <mergeCell ref="D12:D14"/>
    <mergeCell ref="D15:D17"/>
    <mergeCell ref="D18:D20"/>
    <mergeCell ref="D21:D23"/>
    <mergeCell ref="F4:F5"/>
    <mergeCell ref="G4:G5"/>
    <mergeCell ref="J4:J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正弦</cp:lastModifiedBy>
  <dcterms:created xsi:type="dcterms:W3CDTF">2025-05-01T03:29:00Z</dcterms:created>
  <dcterms:modified xsi:type="dcterms:W3CDTF">2025-06-12T02:27:57Z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9C9A3105E223407CA0B9A992C3348416_11</vt:lpwstr>
  </property>
  <property fmtid="{D5CDD505-2E9C-101B-9397-08002B2CF9AE}" pid="3" name="KSOProductBuildVer">
    <vt:lpwstr>2052-12.1.0.21171</vt:lpwstr>
  </property>
</Properties>
</file>