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SHEET" sheetId="1" r:id="rId4"/>
  </sheets>
  <definedNames/>
  <calcPr/>
</workbook>
</file>

<file path=xl/sharedStrings.xml><?xml version="1.0" encoding="utf-8"?>
<sst xmlns="http://schemas.openxmlformats.org/spreadsheetml/2006/main" count="510" uniqueCount="487">
  <si>
    <t>Must review questions</t>
  </si>
  <si>
    <t xml:space="preserve">Good question can review </t>
  </si>
  <si>
    <t>Doubts</t>
  </si>
  <si>
    <t>Easy</t>
  </si>
  <si>
    <t>Read article, Yet to code</t>
  </si>
  <si>
    <t>Get more STRUCTURED and Curated Sheet from below link:</t>
  </si>
  <si>
    <r>
      <rPr>
        <rFont val="Arial"/>
        <b/>
        <color rgb="FFFF9900"/>
        <sz val="14.0"/>
      </rPr>
      <t xml:space="preserve">DSA </t>
    </r>
    <r>
      <rPr>
        <rFont val="Arial"/>
        <b/>
        <color rgb="FFFFFF00"/>
        <sz val="14.0"/>
      </rPr>
      <t>DAY-WISE</t>
    </r>
    <r>
      <rPr>
        <rFont val="Arial"/>
        <b/>
        <color rgb="FFFF9900"/>
        <sz val="14.0"/>
      </rPr>
      <t xml:space="preserve"> SHEET YOUTUBE  LINK: </t>
    </r>
    <r>
      <rPr>
        <rFont val="Arial"/>
        <b/>
        <color rgb="FFFFFFFF"/>
        <sz val="14.0"/>
      </rPr>
      <t xml:space="preserve"> </t>
    </r>
  </si>
  <si>
    <r>
      <rPr>
        <rFont val="Arial"/>
        <b/>
        <color rgb="FFFFFFFF"/>
        <sz val="14.0"/>
        <u/>
      </rPr>
      <t>https://youtu.be/A69Hwva4qKk</t>
    </r>
    <r>
      <rPr>
        <rFont val="Arial"/>
        <b/>
        <color rgb="FFFFFFFF"/>
        <sz val="14.0"/>
      </rPr>
      <t xml:space="preserve"> </t>
    </r>
  </si>
  <si>
    <t>Stacks and Queues</t>
  </si>
  <si>
    <t>Next Greater</t>
  </si>
  <si>
    <t>Next Greater 2</t>
  </si>
  <si>
    <t>Daily Temperatures</t>
  </si>
  <si>
    <t>Stock Span</t>
  </si>
  <si>
    <t>//eqaul to vali condition me mene pop nhi kara tha</t>
  </si>
  <si>
    <t>Left Right smaller</t>
  </si>
  <si>
    <t>Largest Area Histogram</t>
  </si>
  <si>
    <t>maximum size binary matrix</t>
  </si>
  <si>
    <t>Valid Parentheses</t>
  </si>
  <si>
    <t>Valid Parentheses Substring</t>
  </si>
  <si>
    <t>Count of Duplicate Parentheses</t>
  </si>
  <si>
    <t>Min Reversal</t>
  </si>
  <si>
    <t>Making Parentheses Valid</t>
  </si>
  <si>
    <t>Longest Unbalanced Subsequence</t>
  </si>
  <si>
    <t>Asteroid Colllision</t>
  </si>
  <si>
    <t>Compare after deletion</t>
  </si>
  <si>
    <t>Remove k digits</t>
  </si>
  <si>
    <t>Gas station</t>
  </si>
  <si>
    <t xml:space="preserve">//it seem to be difficult but its very easy just a greedy approach </t>
  </si>
  <si>
    <t>Car fleet</t>
  </si>
  <si>
    <t>First negative value</t>
  </si>
  <si>
    <t>Binary Number upto n</t>
  </si>
  <si>
    <t>//deque and then add 0 in the end and enque that  and add 1 in the end and enque that</t>
  </si>
  <si>
    <t>max sum smallest and second smallest</t>
  </si>
  <si>
    <t>K reverse in a queue</t>
  </si>
  <si>
    <t>Stack Validation</t>
  </si>
  <si>
    <t>min stack</t>
  </si>
  <si>
    <t>ADAPTERS</t>
  </si>
  <si>
    <t>Infix,Prefix,Postfix</t>
  </si>
  <si>
    <t>Remove duplicate letters</t>
  </si>
  <si>
    <t>Remove duplicate letter</t>
  </si>
  <si>
    <t xml:space="preserve">//mast question h ekdum </t>
  </si>
  <si>
    <t>K stacks in a single array</t>
  </si>
  <si>
    <t>good question and very important</t>
  </si>
  <si>
    <t>K queue</t>
  </si>
  <si>
    <t>K queue in a single array</t>
  </si>
  <si>
    <t>Linked List</t>
  </si>
  <si>
    <t>Reverse LinkedList</t>
  </si>
  <si>
    <t>middle element</t>
  </si>
  <si>
    <t>Split circular Linkedlist</t>
  </si>
  <si>
    <t>Split into two parts</t>
  </si>
  <si>
    <t>Detect loop in a linkedlist</t>
  </si>
  <si>
    <t>clone</t>
  </si>
  <si>
    <t>Intersection point of 2 linked list</t>
  </si>
  <si>
    <t>Intersection point</t>
  </si>
  <si>
    <t>LRU Cache</t>
  </si>
  <si>
    <t>Tree</t>
  </si>
  <si>
    <t>Inorder traversal</t>
  </si>
  <si>
    <t>Preorder traversal</t>
  </si>
  <si>
    <t>Postorder traversal</t>
  </si>
  <si>
    <t>Level Order</t>
  </si>
  <si>
    <t>All nodes at K</t>
  </si>
  <si>
    <t>//good question rember the edge cases : that if node is at distance k in dfs then we have to count is also just dont forget to do that</t>
  </si>
  <si>
    <t>Greater sum BST</t>
  </si>
  <si>
    <t xml:space="preserve">//only remember the fact that inorder of bst gives increasing </t>
  </si>
  <si>
    <t>right view</t>
  </si>
  <si>
    <t>Left view</t>
  </si>
  <si>
    <t>Top view</t>
  </si>
  <si>
    <t>Bottom view</t>
  </si>
  <si>
    <t>vertical order</t>
  </si>
  <si>
    <t>diagonal traversal</t>
  </si>
  <si>
    <t xml:space="preserve">//for printing diagonal we take parameter t </t>
  </si>
  <si>
    <t>Boundary traversal</t>
  </si>
  <si>
    <t>inorder succesor</t>
  </si>
  <si>
    <t>inorder successor</t>
  </si>
  <si>
    <t>LCA in BST</t>
  </si>
  <si>
    <t>lowest common ancestor</t>
  </si>
  <si>
    <t>In O(root h)</t>
  </si>
  <si>
    <t>sqrt decomposition</t>
  </si>
  <si>
    <t xml:space="preserve">//good concept of dividing into bucket of size root n </t>
  </si>
  <si>
    <t>construct bst</t>
  </si>
  <si>
    <t xml:space="preserve">//both methods are good method 2 is using range of INT_MAX AND INT_MIN </t>
  </si>
  <si>
    <t>Binary tree camera</t>
  </si>
  <si>
    <t>//dp in tree ka question. h teen state banegi     https://www.youtube.com/watch?v=uoFrIIrp5_g</t>
  </si>
  <si>
    <t>distribute coins</t>
  </si>
  <si>
    <t xml:space="preserve">//badiya ques leaf node se chalu karenge and excess nikalenge har node ka </t>
  </si>
  <si>
    <t>Delete in BST</t>
  </si>
  <si>
    <t>from in and pre</t>
  </si>
  <si>
    <t>from in and post</t>
  </si>
  <si>
    <t>Inorder and level order</t>
  </si>
  <si>
    <t>serialize and deserialize</t>
  </si>
  <si>
    <t xml:space="preserve">kindly refer gfg </t>
  </si>
  <si>
    <t>image multiplication</t>
  </si>
  <si>
    <t>clone binary tree</t>
  </si>
  <si>
    <t xml:space="preserve">reconstruct tree and random pointer ko alag alag function ke banana </t>
  </si>
  <si>
    <t>Kth smallest in BST</t>
  </si>
  <si>
    <t>//doubt</t>
  </si>
  <si>
    <t>Flatten binary tree to linked list</t>
  </si>
  <si>
    <t>Convert to circular DLL</t>
  </si>
  <si>
    <t>DLL to BST</t>
  </si>
  <si>
    <t>Merge 2 BST</t>
  </si>
  <si>
    <t xml:space="preserve">inorder karke store karlenge dono ko array me then merge array then array to tree me convert </t>
  </si>
  <si>
    <t>Graph</t>
  </si>
  <si>
    <t>BFS of graph</t>
  </si>
  <si>
    <t>bfs-of-graph</t>
  </si>
  <si>
    <t>Bipartite graph</t>
  </si>
  <si>
    <t xml:space="preserve">bfs hi lagana h </t>
  </si>
  <si>
    <t>DFS</t>
  </si>
  <si>
    <t>Prims algo</t>
  </si>
  <si>
    <t xml:space="preserve">bfs hi h bas visited node pop karte time karna h bfs k time push karte time ham dalte h aur queue ki jagah min priority queue karna h use </t>
  </si>
  <si>
    <t>Dijkstra</t>
  </si>
  <si>
    <t xml:space="preserve">similar to Prism bas isme push karte time sum karna h weights ka </t>
  </si>
  <si>
    <t>chef and reversing</t>
  </si>
  <si>
    <t>0-1 BFS</t>
  </si>
  <si>
    <t>https://www.geeksforgeeks.org/0-1-bfs-shortest-path-binary-graph/</t>
  </si>
  <si>
    <t>connecting cities with minimum cost</t>
  </si>
  <si>
    <t>Connecting cities with min cost</t>
  </si>
  <si>
    <t>optimize water distribution in village</t>
  </si>
  <si>
    <t>optimize water distribution</t>
  </si>
  <si>
    <t>make a dummy node and connect houses with the edge cost equal to that of digging well</t>
  </si>
  <si>
    <t xml:space="preserve">dfs lagana h apn ko isme aur ek extra variable ans lena h jisko evewry dfs me multiply karenge </t>
  </si>
  <si>
    <t>topological sorting</t>
  </si>
  <si>
    <t>Kahn's algo</t>
  </si>
  <si>
    <t>course schedule 2</t>
  </si>
  <si>
    <t>Strongly Connected Components (Kosaraju's Algo)</t>
  </si>
  <si>
    <t xml:space="preserve">dfs and push into stack when no further vertex can be explored and then reverse edge and then dfs in order of stack </t>
  </si>
  <si>
    <t>Mother Vertex</t>
  </si>
  <si>
    <t>mother-vertex</t>
  </si>
  <si>
    <t xml:space="preserve">same concept as above </t>
  </si>
  <si>
    <t>Rotting Oranges</t>
  </si>
  <si>
    <t>rotten-oranges</t>
  </si>
  <si>
    <t>Bellman ford</t>
  </si>
  <si>
    <t>Number of Islands</t>
  </si>
  <si>
    <t>number-of-islands</t>
  </si>
  <si>
    <t xml:space="preserve">count of no of dfs batana h bas </t>
  </si>
  <si>
    <t>Number of Enclaves</t>
  </si>
  <si>
    <t>number-of-enclaves</t>
  </si>
  <si>
    <t>01-matrix</t>
  </si>
  <si>
    <t xml:space="preserve">0-1 BFS Lagega queue use karke </t>
  </si>
  <si>
    <t>DSU</t>
  </si>
  <si>
    <t>Number of Islands II</t>
  </si>
  <si>
    <t>number-of-islands-ii</t>
  </si>
  <si>
    <t>Regions Cut By Slashes</t>
  </si>
  <si>
    <t>regions-cut-by-slashes</t>
  </si>
  <si>
    <t>Most Stones Removed with Same Row or Column</t>
  </si>
  <si>
    <t>most-stones-removed-with-same-row-or-column</t>
  </si>
  <si>
    <t>Satisfiability of Equality Equations</t>
  </si>
  <si>
    <t>consistent-equations</t>
  </si>
  <si>
    <t>MST</t>
  </si>
  <si>
    <t>Job Sequencing</t>
  </si>
  <si>
    <t>Job sequencing</t>
  </si>
  <si>
    <t>Word Ladder</t>
  </si>
  <si>
    <t>word-ladder</t>
  </si>
  <si>
    <t>Number of Distinct Islands</t>
  </si>
  <si>
    <t>number-of-distinct-islands</t>
  </si>
  <si>
    <t>Eulerian Path in an Undirected Graph</t>
  </si>
  <si>
    <t>euler-circuit-in-an-undirected-graph</t>
  </si>
  <si>
    <t>Euler Circuit in a Directed Graph</t>
  </si>
  <si>
    <t>euler-circuit-in-a-directed-graph</t>
  </si>
  <si>
    <t>Redundant Connection</t>
  </si>
  <si>
    <t>redundant-connection</t>
  </si>
  <si>
    <t>redundant-connection 2</t>
  </si>
  <si>
    <t>Sentence Similarity II</t>
  </si>
  <si>
    <t>sentence-similarity</t>
  </si>
  <si>
    <t>dependency sort</t>
  </si>
  <si>
    <t>As far from land as possible</t>
  </si>
  <si>
    <t>Possible Bipartition</t>
  </si>
  <si>
    <t>possible-bipartition</t>
  </si>
  <si>
    <t>Multi source bfs</t>
  </si>
  <si>
    <t>Floyd Warshall</t>
  </si>
  <si>
    <t>floyd-warshall</t>
  </si>
  <si>
    <t>Johnson's algorithm</t>
  </si>
  <si>
    <t>Similar String Groups</t>
  </si>
  <si>
    <t>Coloring A Border</t>
  </si>
  <si>
    <t>coloring-a-border</t>
  </si>
  <si>
    <t>K-Similar Strings</t>
  </si>
  <si>
    <t>k-similar-strings</t>
  </si>
  <si>
    <t>Sliding Puzzle</t>
  </si>
  <si>
    <t>Min swaps</t>
  </si>
  <si>
    <t>Minimize Malware Spread</t>
  </si>
  <si>
    <t>minimize-malware-spread</t>
  </si>
  <si>
    <t>articulation point</t>
  </si>
  <si>
    <t>Doctor Strange</t>
  </si>
  <si>
    <t>doctor-strange</t>
  </si>
  <si>
    <t>Castle RUN</t>
  </si>
  <si>
    <t>castle-run</t>
  </si>
  <si>
    <t>Reconstruct Itinerary</t>
  </si>
  <si>
    <t>reconstruct-journey</t>
  </si>
  <si>
    <t>Find the Maximum Flow</t>
  </si>
  <si>
    <t>Ford fulkerson and Edmond's karp</t>
  </si>
  <si>
    <t>Maximum Bipartite Matching</t>
  </si>
  <si>
    <t>maximum-bipartite-matching</t>
  </si>
  <si>
    <t>Rabbits in a forest</t>
  </si>
  <si>
    <t>longest consecutive 1's</t>
  </si>
  <si>
    <t>number of subarrays with sum exactly k</t>
  </si>
  <si>
    <t>Sum divisibe by k</t>
  </si>
  <si>
    <t xml:space="preserve">for negative remainder store in map with positive value ie k+t </t>
  </si>
  <si>
    <t>K closest point from origin</t>
  </si>
  <si>
    <t xml:space="preserve">using max heap </t>
  </si>
  <si>
    <t>subarray with equal zero and one</t>
  </si>
  <si>
    <t>we have to take a variable extra to count extra 1 from left to right</t>
  </si>
  <si>
    <t>substring with equal 0 1 2</t>
  </si>
  <si>
    <t xml:space="preserve">we have to take map of pair for 1s and 2s and for that map is implemented diffrently kindly see that </t>
  </si>
  <si>
    <t>minimum number of refueling spot</t>
  </si>
  <si>
    <t xml:space="preserve">using maxheap we have to do this question </t>
  </si>
  <si>
    <t>Check AP sequence</t>
  </si>
  <si>
    <t>X of a kind in a deck</t>
  </si>
  <si>
    <t>hcf nikalna tha bas</t>
  </si>
  <si>
    <t>Array of doubled Pair</t>
  </si>
  <si>
    <t xml:space="preserve">isme zero vala edge cases yaad rakhnaaa h </t>
  </si>
  <si>
    <t>morning assembly</t>
  </si>
  <si>
    <t xml:space="preserve">iska jo compartor vali chez thi ki absolute value hi me abs(a)&lt;=abs(b) me error de rha tha baki abs(a)&lt;abs(b) me nahi de rha tha pata nahi kya scene h </t>
  </si>
  <si>
    <t>Longest consecutive sequence</t>
  </si>
  <si>
    <t>isme bas vo case bhi yaad rakhna jab repitative ho array me elements and jab ek bhi element na ho</t>
  </si>
  <si>
    <t>Isomorphic string</t>
  </si>
  <si>
    <t>Grid illumination</t>
  </si>
  <si>
    <t xml:space="preserve">verticla horix=zontal and digonal ko hame alag alag map me stored rakhna h </t>
  </si>
  <si>
    <t>rearrange such that no two are same</t>
  </si>
  <si>
    <t xml:space="preserve">priority queue use karna is case me </t>
  </si>
  <si>
    <t>Island perimeter</t>
  </si>
  <si>
    <t>max freq stack</t>
  </si>
  <si>
    <t xml:space="preserve">bhot badiya h isme hame ek map banana h frequency count karne k liye aur ek map har frequency ka with stack bana diya  </t>
  </si>
  <si>
    <t>length of largest subarray with cont element</t>
  </si>
  <si>
    <t>length of largest subarray with cont element 2</t>
  </si>
  <si>
    <t>sliding window maximum</t>
  </si>
  <si>
    <t>trapping rain water</t>
  </si>
  <si>
    <t>Trapping Rain Water II</t>
  </si>
  <si>
    <t>trapping rain water 2</t>
  </si>
  <si>
    <t>Line reflection</t>
  </si>
  <si>
    <t>kth smallest in 2d matrix</t>
  </si>
  <si>
    <t>Kth smallest prime</t>
  </si>
  <si>
    <t>bulb switcher</t>
  </si>
  <si>
    <t xml:space="preserve">bhot hi gazab question </t>
  </si>
  <si>
    <t>Pair sum divisibility</t>
  </si>
  <si>
    <t>Employee free time</t>
  </si>
  <si>
    <t>Coinciding points</t>
  </si>
  <si>
    <t>Smallest no. digit multiply to given number</t>
  </si>
  <si>
    <t xml:space="preserve">compiler me shyd dikat h baki logic toh sahi h </t>
  </si>
  <si>
    <t>Same after one removal</t>
  </si>
  <si>
    <t>A simple fraction</t>
  </si>
  <si>
    <t>Find all anagram</t>
  </si>
  <si>
    <t xml:space="preserve"> </t>
  </si>
  <si>
    <t>Group angram</t>
  </si>
  <si>
    <t>Smallest window string</t>
  </si>
  <si>
    <t>Smallest subarray with all MFE</t>
  </si>
  <si>
    <t>K anagram</t>
  </si>
  <si>
    <t>longest substring with unique character</t>
  </si>
  <si>
    <t>In this question i was declaring array m[26]={-1} so this will not intialize -1 at all index it will just initialize at index 0 and all other will be 0</t>
  </si>
  <si>
    <t>Insert delete GetRand O(1)</t>
  </si>
  <si>
    <t xml:space="preserve">vector use karenge and isme and jo bhi element remove karenge toh us postion me last elemnt ko daal denge </t>
  </si>
  <si>
    <t>Insert delete GetRand O(1) with duplicates</t>
  </si>
  <si>
    <t>V.V.V.IMP mistake can be done</t>
  </si>
  <si>
    <t>Heap construction</t>
  </si>
  <si>
    <t>Build heap from array</t>
  </si>
  <si>
    <t>Heap sort</t>
  </si>
  <si>
    <t>Binary search</t>
  </si>
  <si>
    <t>median of two sorted array</t>
  </si>
  <si>
    <t>capacity to ship within D days</t>
  </si>
  <si>
    <t>split array largest sum</t>
  </si>
  <si>
    <t>same as above</t>
  </si>
  <si>
    <t>koko eating bananas</t>
  </si>
  <si>
    <t xml:space="preserve">isme thoda sa variation h </t>
  </si>
  <si>
    <t>smallest divisor given a threshold</t>
  </si>
  <si>
    <t>Painter's partition problem</t>
  </si>
  <si>
    <t>painter's partition problem</t>
  </si>
  <si>
    <t>counting sort</t>
  </si>
  <si>
    <t>merge sort</t>
  </si>
  <si>
    <t>count inversions</t>
  </si>
  <si>
    <t>nice application of merge sort</t>
  </si>
  <si>
    <t>search in rotated sorted array</t>
  </si>
  <si>
    <t>Anagram mapping</t>
  </si>
  <si>
    <t xml:space="preserve">Dynamic Programming </t>
  </si>
  <si>
    <t>climbing stairs</t>
  </si>
  <si>
    <t>Climbing Stairs</t>
  </si>
  <si>
    <t>Jump game 2</t>
  </si>
  <si>
    <t>jump game 2</t>
  </si>
  <si>
    <t>Min cost path</t>
  </si>
  <si>
    <t>min cost path</t>
  </si>
  <si>
    <t>max size subsquare with all 1</t>
  </si>
  <si>
    <t xml:space="preserve">isme dp ko intially dhang se initialize karna padega and jab ij pe zero h toh uspe dp bhi zero karna h </t>
  </si>
  <si>
    <t>0-1 Knapsack</t>
  </si>
  <si>
    <t>fractional knapsack</t>
  </si>
  <si>
    <t>longest increasing subsequence</t>
  </si>
  <si>
    <t>LIS(n^2)</t>
  </si>
  <si>
    <t>LIS(nLogn)</t>
  </si>
  <si>
    <t xml:space="preserve">nice approach </t>
  </si>
  <si>
    <t>building bridges</t>
  </si>
  <si>
    <t>Building bridges</t>
  </si>
  <si>
    <t>variation of LIS justhere it is not strictly increasing but can have equal value too</t>
  </si>
  <si>
    <t>Envelope stacking</t>
  </si>
  <si>
    <t xml:space="preserve">variation of LIS  but we cannot do this with O(nlogn) approach </t>
  </si>
  <si>
    <t>Box stacking</t>
  </si>
  <si>
    <t>Stacking</t>
  </si>
  <si>
    <t>very nice question: Sort according to area then LIS Approach</t>
  </si>
  <si>
    <t>minimum number of increasing subsequence</t>
  </si>
  <si>
    <t>min number of inc subseq</t>
  </si>
  <si>
    <t>it will be equal to longest descreasing sequence</t>
  </si>
  <si>
    <t>max sum alternating subseq</t>
  </si>
  <si>
    <t xml:space="preserve">V.IMP </t>
  </si>
  <si>
    <t xml:space="preserve">VARIATION OF LIS AND HOW FLAG IS USED </t>
  </si>
  <si>
    <t>best time to buy and sell</t>
  </si>
  <si>
    <t>best time to buy and sell 2</t>
  </si>
  <si>
    <t>cooldown</t>
  </si>
  <si>
    <t>transaction time</t>
  </si>
  <si>
    <t xml:space="preserve">very different approach </t>
  </si>
  <si>
    <t>best time to buy and sell 3</t>
  </si>
  <si>
    <t>best time to buy and sell 4</t>
  </si>
  <si>
    <t xml:space="preserve">very nice questions refer playlist </t>
  </si>
  <si>
    <t xml:space="preserve">uestion </t>
  </si>
  <si>
    <t>Paint fence</t>
  </si>
  <si>
    <t xml:space="preserve">remember the n=1 edge case </t>
  </si>
  <si>
    <t>Paint house</t>
  </si>
  <si>
    <t>Paint house 2</t>
  </si>
  <si>
    <t>remeber equal to case when we evaluate min 2 no.</t>
  </si>
  <si>
    <t>No. of binary string without consecutive 1</t>
  </si>
  <si>
    <t>Without cons 1</t>
  </si>
  <si>
    <t xml:space="preserve">include, exclude maintain karke rakhna h ki if it end with 1 or not </t>
  </si>
  <si>
    <t>Possible ways to construct the building</t>
  </si>
  <si>
    <t xml:space="preserve">variant of above question </t>
  </si>
  <si>
    <t>Catalan number</t>
  </si>
  <si>
    <t>Total no. of bst</t>
  </si>
  <si>
    <t>Total bst</t>
  </si>
  <si>
    <t>Burst balloons</t>
  </si>
  <si>
    <t>Min score triangulation</t>
  </si>
  <si>
    <t>boolean parenthesization</t>
  </si>
  <si>
    <r>
      <rPr>
        <rFont val="Arial"/>
        <b/>
        <color theme="1"/>
      </rPr>
      <t>v.imp</t>
    </r>
    <r>
      <rPr>
        <rFont val="Arial"/>
        <color theme="1"/>
      </rPr>
      <t xml:space="preserve">+ khud se kara </t>
    </r>
  </si>
  <si>
    <t>Min and max val of expression</t>
  </si>
  <si>
    <t>Min and max</t>
  </si>
  <si>
    <t>ugly number</t>
  </si>
  <si>
    <t>IMP</t>
  </si>
  <si>
    <t>Super ugly number</t>
  </si>
  <si>
    <t xml:space="preserve">we can use priority queue also jo bhi pop hoga toh sare prime factor k uske multiple ko push kardenge </t>
  </si>
  <si>
    <t>Friends pairing problem</t>
  </si>
  <si>
    <t>Tilling</t>
  </si>
  <si>
    <t>Regular expression matching</t>
  </si>
  <si>
    <t>max sum</t>
  </si>
  <si>
    <t>pizza with 3n slices</t>
  </si>
  <si>
    <t>Partition into k subsets</t>
  </si>
  <si>
    <t>recursion is good</t>
  </si>
  <si>
    <t>Game strategy</t>
  </si>
  <si>
    <t>probability of knight in a chessboard</t>
  </si>
  <si>
    <t>Temple offering</t>
  </si>
  <si>
    <t>Find water in glass</t>
  </si>
  <si>
    <t>min removal</t>
  </si>
  <si>
    <t>String is k pallindromic or not</t>
  </si>
  <si>
    <t xml:space="preserve">longest palindrome </t>
  </si>
  <si>
    <t>Shortest uncommon subseq</t>
  </si>
  <si>
    <t>minimal moves to form a string</t>
  </si>
  <si>
    <t>Cherry pickup</t>
  </si>
  <si>
    <r>
      <rPr>
        <rFont val="Arial"/>
        <b/>
        <color theme="1"/>
      </rPr>
      <t>very</t>
    </r>
    <r>
      <rPr>
        <rFont val="Arial"/>
        <color theme="1"/>
      </rPr>
      <t xml:space="preserve"> nice concept</t>
    </r>
  </si>
  <si>
    <t>Longest common subsequence</t>
  </si>
  <si>
    <t>LCS</t>
  </si>
  <si>
    <t>LCS triplet</t>
  </si>
  <si>
    <t xml:space="preserve">similar to this above isme hame yeh nhi karna h ki do ka lcs nikal k fir vo answer hoga yeh galat ho jaego approach </t>
  </si>
  <si>
    <t>Longest pallinddromic subsequence</t>
  </si>
  <si>
    <t>LPS</t>
  </si>
  <si>
    <t>Longest Pallinddromic substring</t>
  </si>
  <si>
    <t xml:space="preserve">similar to above question just we need to check one condition </t>
  </si>
  <si>
    <t>2 egg 100 floor</t>
  </si>
  <si>
    <t>egg drop</t>
  </si>
  <si>
    <t>Edit distance</t>
  </si>
  <si>
    <t>2 keys keyboard</t>
  </si>
  <si>
    <r>
      <rPr>
        <rFont val="Arial"/>
        <b/>
        <color theme="1"/>
      </rPr>
      <t xml:space="preserve">V.IMP </t>
    </r>
    <r>
      <rPr>
        <rFont val="Arial"/>
        <b val="0"/>
        <color theme="1"/>
      </rPr>
      <t xml:space="preserve">Based on Prime Factorization </t>
    </r>
  </si>
  <si>
    <t xml:space="preserve">time exceeded aa rha h but aproach sahi h </t>
  </si>
  <si>
    <t xml:space="preserve">Kindly review </t>
  </si>
  <si>
    <t>Highway billboard problem</t>
  </si>
  <si>
    <t>billboard</t>
  </si>
  <si>
    <t>Frog jump</t>
  </si>
  <si>
    <t>done myself😍😍</t>
  </si>
  <si>
    <t>Wildcard</t>
  </si>
  <si>
    <t xml:space="preserve">edge case is when str will reach end then we have to check whetehr at the end of pattern * is there or not </t>
  </si>
  <si>
    <t>Text processing</t>
  </si>
  <si>
    <t>KMP</t>
  </si>
  <si>
    <t>Shortest Palindrome</t>
  </si>
  <si>
    <t>shortest-palindrome</t>
  </si>
  <si>
    <t>IMP: dont miss to add separator '#'</t>
  </si>
  <si>
    <t>Z algo</t>
  </si>
  <si>
    <t xml:space="preserve">Kindly refer before interviews for more clearity </t>
  </si>
  <si>
    <t>https://www.youtube.com/watch?v=CpZh4eF8QBw</t>
  </si>
  <si>
    <t>Chef and secret password</t>
  </si>
  <si>
    <t>kmp application</t>
  </si>
  <si>
    <t>Manachers's algo</t>
  </si>
  <si>
    <t xml:space="preserve">Kindly review this question </t>
  </si>
  <si>
    <t>Tri tiling</t>
  </si>
  <si>
    <t>tri tiling</t>
  </si>
  <si>
    <t xml:space="preserve">V.nice quetion </t>
  </si>
  <si>
    <t>Scramble string</t>
  </si>
  <si>
    <t>see discussion for understanding</t>
  </si>
  <si>
    <t xml:space="preserve">Coin change </t>
  </si>
  <si>
    <t>Coin change 2</t>
  </si>
  <si>
    <t>Unbounded knapsack</t>
  </si>
  <si>
    <t>Unbounded knap</t>
  </si>
  <si>
    <t>Range related questions</t>
  </si>
  <si>
    <t>Long Pressed Name</t>
  </si>
  <si>
    <t>long-pressed-name</t>
  </si>
  <si>
    <t>Range Addition</t>
  </si>
  <si>
    <t>range-addition</t>
  </si>
  <si>
    <t>Concept used:left pe plus and right+1 index pe minus</t>
  </si>
  <si>
    <t>implementation of same concept</t>
  </si>
  <si>
    <t>Rotate Array</t>
  </si>
  <si>
    <t>rotate-array</t>
  </si>
  <si>
    <t>Orderly Queue</t>
  </si>
  <si>
    <t>orderly-queue</t>
  </si>
  <si>
    <t>Container With Most Water</t>
  </si>
  <si>
    <t>container-with-most-water</t>
  </si>
  <si>
    <t>Squares of a sorted array</t>
  </si>
  <si>
    <t>Array Questions</t>
  </si>
  <si>
    <t>Next Greater Element III</t>
  </si>
  <si>
    <t>next-greater-element-version3</t>
  </si>
  <si>
    <t>majority element</t>
  </si>
  <si>
    <t>majority element 2</t>
  </si>
  <si>
    <t xml:space="preserve">IMP: See the cases when array have all value same </t>
  </si>
  <si>
    <t>majority element general</t>
  </si>
  <si>
    <t>max chunks to make sorted</t>
  </si>
  <si>
    <t>Max Chunks To Make Sorted II</t>
  </si>
  <si>
    <t>max-chunks-to-make-sorted-ii</t>
  </si>
  <si>
    <t>Product of Array Except Self</t>
  </si>
  <si>
    <t>product-of-array-except-self</t>
  </si>
  <si>
    <t>min jump</t>
  </si>
  <si>
    <t>max product of three numbers</t>
  </si>
  <si>
    <t>largest atleast twice</t>
  </si>
  <si>
    <t>kadanes-algo</t>
  </si>
  <si>
    <t>K-con</t>
  </si>
  <si>
    <t>isme do array se jo sum aaega usko considere karna mat bhulna</t>
  </si>
  <si>
    <t>Fast Exponentiation</t>
  </si>
  <si>
    <t>Fibonacci Number</t>
  </si>
  <si>
    <t>fibonacci-number</t>
  </si>
  <si>
    <t>best meeting point</t>
  </si>
  <si>
    <t xml:space="preserve">take median of x and y </t>
  </si>
  <si>
    <t>Segregate 0 and 1</t>
  </si>
  <si>
    <t>Segregate 0-1-2</t>
  </si>
  <si>
    <t>Segregate 0,1,2</t>
  </si>
  <si>
    <t>Dutch Algorithm: Refer TakeUForward</t>
  </si>
  <si>
    <t>Sort Array By Parity</t>
  </si>
  <si>
    <t>sort-array-by-parity</t>
  </si>
  <si>
    <t>number with bounded max</t>
  </si>
  <si>
    <t xml:space="preserve">Very nice Approach </t>
  </si>
  <si>
    <t>Game theory</t>
  </si>
  <si>
    <t>Nim game</t>
  </si>
  <si>
    <t>Buddy nim</t>
  </si>
  <si>
    <t>Sieve</t>
  </si>
  <si>
    <t>segmented sieve</t>
  </si>
  <si>
    <t>Maximum Swap</t>
  </si>
  <si>
    <t>maximum-swap</t>
  </si>
  <si>
    <t>two sum</t>
  </si>
  <si>
    <t>Method 3 dekh lena remainder vala</t>
  </si>
  <si>
    <t>two difference</t>
  </si>
  <si>
    <t>Boats to Save People</t>
  </si>
  <si>
    <t>save-people-using-boat</t>
  </si>
  <si>
    <t>Just sort array and make two pointer one from start and one from end</t>
  </si>
  <si>
    <t>partition labels</t>
  </si>
  <si>
    <t>min no. of platform</t>
  </si>
  <si>
    <t>min rotation</t>
  </si>
  <si>
    <t>consecutive number sum</t>
  </si>
  <si>
    <t>mathematic understaqnding Kindly see the discussion part</t>
  </si>
  <si>
    <t>wiggle sort</t>
  </si>
  <si>
    <t>rotate image</t>
  </si>
  <si>
    <t xml:space="preserve">isme hame ek temp variable lena h corners ko phle rotate karenge ese hi fir loop laga denge </t>
  </si>
  <si>
    <t>multiply strings</t>
  </si>
  <si>
    <t>Push dominoes</t>
  </si>
  <si>
    <t>reverse vowels of a string</t>
  </si>
  <si>
    <t>partition array into disjoint</t>
  </si>
  <si>
    <t>pascal triangle 2</t>
  </si>
  <si>
    <t xml:space="preserve">handle row=0 vala case </t>
  </si>
  <si>
    <t>Max Consecutive Ones II</t>
  </si>
  <si>
    <t>max-consecutive-ones-ii</t>
  </si>
  <si>
    <t>max consecutive ones 3</t>
  </si>
  <si>
    <t>Extended Sliding Window</t>
  </si>
  <si>
    <t>max distace to closest</t>
  </si>
  <si>
    <t>edges cases are quite good</t>
  </si>
  <si>
    <t>smallest from k lists</t>
  </si>
  <si>
    <t xml:space="preserve">Prioirty queue use karenge </t>
  </si>
  <si>
    <t>max product subarray</t>
  </si>
  <si>
    <t>valid pallindrome 2</t>
  </si>
  <si>
    <t>first missing positive</t>
  </si>
  <si>
    <t>max sum of two non overlapping</t>
  </si>
  <si>
    <t>global and local</t>
  </si>
  <si>
    <t xml:space="preserve">Nice Logic </t>
  </si>
  <si>
    <t>Number Theory</t>
  </si>
  <si>
    <t>Euclidean algorithm</t>
  </si>
  <si>
    <t>Extended euclidean algorithm</t>
  </si>
  <si>
    <t>Linear diaophantine equation</t>
  </si>
  <si>
    <t>Fermat's little theorem</t>
  </si>
  <si>
    <t>NMNMX</t>
  </si>
  <si>
    <t>MMI</t>
  </si>
  <si>
    <t>Wilson's theorem</t>
  </si>
  <si>
    <t>Euler's totient function</t>
  </si>
  <si>
    <t>Divisors upto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</si>
</sst>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yy"/>
    <numFmt numFmtId="165" formatCode="d mmmm"/>
    <numFmt numFmtId="166" formatCode="d mmmm yyyy"/>
    <numFmt numFmtId="167" formatCode="d mmmmyyyy"/>
    <numFmt numFmtId="168" formatCode="m/d/yyyy"/>
  </numFmts>
  <fonts count="129">
    <font>
      <sz val="11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u/>
      <color rgb="FF0000FF"/>
      <name val="Arial"/>
    </font>
    <font>
      <b/>
      <sz val="14.0"/>
      <color rgb="FF000000"/>
      <name val="Arial"/>
    </font>
    <font>
      <u/>
      <sz val="11.0"/>
      <color rgb="FF1155CC"/>
      <name val="Arial"/>
    </font>
    <font>
      <sz val="11.0"/>
      <color theme="1"/>
      <name val="Arial"/>
    </font>
    <font>
      <color theme="1"/>
      <name val="Calibri"/>
      <scheme val="minor"/>
    </font>
    <font>
      <u/>
      <sz val="11.0"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b/>
      <color rgb="FF000000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1155CC"/>
      <name val="Calibri"/>
    </font>
    <font>
      <u/>
      <color rgb="FF1155CC"/>
      <name val="Arial"/>
    </font>
    <font>
      <b/>
      <u/>
      <sz val="14.0"/>
      <color rgb="FF000000"/>
      <name val="Calibri"/>
    </font>
    <font>
      <b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u/>
      <sz val="11.0"/>
      <color rgb="FF1155CC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Arial"/>
    </font>
    <font>
      <b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563C1"/>
      <name val="Calibri"/>
    </font>
    <font>
      <b/>
      <color theme="1"/>
      <name val="Calibri"/>
      <scheme val="minor"/>
    </font>
    <font>
      <u/>
      <sz val="11.0"/>
      <color rgb="FF1155CC"/>
      <name val="Calibri"/>
    </font>
    <font>
      <u/>
      <sz val="11.0"/>
      <color rgb="FF1155CC"/>
      <name val="Calibri"/>
    </font>
    <font>
      <i/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b/>
      <u/>
      <sz val="11.0"/>
      <color rgb="FF000000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color rgb="FF1155CC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color rgb="FF1155CC"/>
    </font>
    <font>
      <u/>
      <sz val="11.0"/>
      <color rgb="FF1155CC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u/>
      <sz val="11.0"/>
      <color rgb="FF0563C1"/>
      <name val="Calibri"/>
    </font>
    <font>
      <u/>
      <color rgb="FF1155CC"/>
      <name val="Arial"/>
    </font>
    <font>
      <u/>
      <sz val="11.0"/>
      <color rgb="FF1155CC"/>
      <name val="Arial"/>
    </font>
    <font>
      <b/>
      <u/>
      <color rgb="FF1155CC"/>
      <name val="Arial"/>
    </font>
    <font>
      <b/>
      <i/>
      <color theme="1"/>
      <name val="Calibri"/>
      <scheme val="minor"/>
    </font>
    <font>
      <b/>
      <u/>
      <color rgb="FF000000"/>
      <name val="Arial"/>
    </font>
    <font>
      <u/>
      <color rgb="FF1155CC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u/>
      <sz val="14.0"/>
      <color rgb="FF000000"/>
      <name val="Arial"/>
    </font>
    <font>
      <sz val="11.0"/>
      <color rgb="FF0000FF"/>
      <name val="Arial"/>
    </font>
    <font>
      <u/>
      <sz val="11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7" fontId="3" numFmtId="0" xfId="0" applyAlignment="1" applyFill="1" applyFont="1">
      <alignment horizontal="left" readingOrder="0" vertical="bottom"/>
    </xf>
    <xf borderId="0" fillId="7" fontId="1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readingOrder="0" vertical="bottom"/>
    </xf>
    <xf borderId="0" fillId="7" fontId="4" numFmtId="0" xfId="0" applyAlignment="1" applyFont="1">
      <alignment readingOrder="0" vertical="bottom"/>
    </xf>
    <xf borderId="0" fillId="8" fontId="1" numFmtId="0" xfId="0" applyAlignment="1" applyFill="1" applyFont="1">
      <alignment horizontal="left" readingOrder="0" vertical="bottom"/>
    </xf>
    <xf borderId="0" fillId="8" fontId="1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5" fontId="6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Font="1"/>
    <xf borderId="0" fillId="3" fontId="1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Font="1"/>
    <xf borderId="0" fillId="0" fontId="12" numFmtId="164" xfId="0" applyAlignment="1" applyFont="1" applyNumberFormat="1">
      <alignment readingOrder="0" vertical="bottom"/>
    </xf>
    <xf borderId="0" fillId="0" fontId="13" numFmtId="165" xfId="0" applyAlignment="1" applyFont="1" applyNumberFormat="1">
      <alignment readingOrder="0" vertical="bottom"/>
    </xf>
    <xf borderId="0" fillId="3" fontId="14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5" fontId="16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2" fontId="20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1" numFmtId="164" xfId="0" applyAlignment="1" applyFont="1" applyNumberFormat="1">
      <alignment vertical="bottom"/>
    </xf>
    <xf borderId="0" fillId="2" fontId="16" numFmtId="0" xfId="0" applyAlignment="1" applyFont="1">
      <alignment readingOrder="0" vertical="bottom"/>
    </xf>
    <xf borderId="0" fillId="2" fontId="22" numFmtId="0" xfId="0" applyAlignment="1" applyFont="1">
      <alignment vertical="bottom"/>
    </xf>
    <xf borderId="0" fillId="8" fontId="23" numFmtId="0" xfId="0" applyAlignment="1" applyFont="1">
      <alignment readingOrder="0" vertical="bottom"/>
    </xf>
    <xf borderId="0" fillId="8" fontId="16" numFmtId="0" xfId="0" applyAlignment="1" applyFont="1">
      <alignment vertical="bottom"/>
    </xf>
    <xf borderId="0" fillId="5" fontId="24" numFmtId="0" xfId="0" applyAlignment="1" applyFont="1">
      <alignment vertical="bottom"/>
    </xf>
    <xf borderId="0" fillId="5" fontId="25" numFmtId="0" xfId="0" applyAlignment="1" applyFont="1">
      <alignment vertical="bottom"/>
    </xf>
    <xf borderId="0" fillId="0" fontId="26" numFmtId="0" xfId="0" applyAlignment="1" applyFont="1">
      <alignment readingOrder="0" vertical="bottom"/>
    </xf>
    <xf borderId="0" fillId="0" fontId="27" numFmtId="165" xfId="0" applyAlignment="1" applyFont="1" applyNumberFormat="1">
      <alignment readingOrder="0" vertical="bottom"/>
    </xf>
    <xf borderId="0" fillId="3" fontId="28" numFmtId="164" xfId="0" applyAlignment="1" applyFont="1" applyNumberFormat="1">
      <alignment vertical="bottom"/>
    </xf>
    <xf borderId="0" fillId="3" fontId="16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4" fontId="29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0" fontId="30" numFmtId="164" xfId="0" applyAlignment="1" applyFont="1" applyNumberFormat="1">
      <alignment vertical="bottom"/>
    </xf>
    <xf borderId="0" fillId="9" fontId="31" numFmtId="0" xfId="0" applyAlignment="1" applyFill="1" applyFont="1">
      <alignment vertical="bottom"/>
    </xf>
    <xf borderId="0" fillId="9" fontId="16" numFmtId="0" xfId="0" applyAlignment="1" applyFont="1">
      <alignment vertical="bottom"/>
    </xf>
    <xf borderId="0" fillId="0" fontId="32" numFmtId="165" xfId="0" applyAlignment="1" applyFont="1" applyNumberFormat="1">
      <alignment readingOrder="0" vertical="bottom"/>
    </xf>
    <xf borderId="0" fillId="5" fontId="33" numFmtId="0" xfId="0" applyAlignment="1" applyFont="1">
      <alignment readingOrder="0" vertical="bottom"/>
    </xf>
    <xf borderId="1" fillId="5" fontId="34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0" fillId="5" fontId="35" numFmtId="0" xfId="0" applyAlignment="1" applyFont="1">
      <alignment vertical="bottom"/>
    </xf>
    <xf borderId="0" fillId="5" fontId="34" numFmtId="0" xfId="0" applyAlignment="1" applyFont="1">
      <alignment vertical="bottom"/>
    </xf>
    <xf borderId="0" fillId="2" fontId="36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3" fontId="37" numFmtId="0" xfId="0" applyAlignment="1" applyFont="1">
      <alignment readingOrder="0" vertical="bottom"/>
    </xf>
    <xf borderId="1" fillId="0" fontId="38" numFmtId="0" xfId="0" applyAlignment="1" applyBorder="1" applyFont="1">
      <alignment readingOrder="0" vertical="bottom"/>
    </xf>
    <xf borderId="1" fillId="0" fontId="16" numFmtId="0" xfId="0" applyAlignment="1" applyBorder="1" applyFont="1">
      <alignment vertical="bottom"/>
    </xf>
    <xf borderId="1" fillId="2" fontId="39" numFmtId="0" xfId="0" applyAlignment="1" applyBorder="1" applyFont="1">
      <alignment readingOrder="0" vertical="bottom"/>
    </xf>
    <xf borderId="1" fillId="2" fontId="16" numFmtId="0" xfId="0" applyAlignment="1" applyBorder="1" applyFont="1">
      <alignment vertical="bottom"/>
    </xf>
    <xf borderId="1" fillId="2" fontId="16" numFmtId="0" xfId="0" applyAlignment="1" applyBorder="1" applyFont="1">
      <alignment readingOrder="0" vertical="bottom"/>
    </xf>
    <xf borderId="0" fillId="10" fontId="40" numFmtId="0" xfId="0" applyAlignment="1" applyFill="1" applyFont="1">
      <alignment vertical="bottom"/>
    </xf>
    <xf borderId="0" fillId="10" fontId="16" numFmtId="0" xfId="0" applyAlignment="1" applyFont="1">
      <alignment vertical="bottom"/>
    </xf>
    <xf borderId="1" fillId="0" fontId="41" numFmtId="0" xfId="0" applyAlignment="1" applyBorder="1" applyFont="1">
      <alignment vertical="bottom"/>
    </xf>
    <xf borderId="1" fillId="0" fontId="42" numFmtId="165" xfId="0" applyAlignment="1" applyBorder="1" applyFont="1" applyNumberFormat="1">
      <alignment readingOrder="0" vertical="bottom"/>
    </xf>
    <xf borderId="1" fillId="3" fontId="43" numFmtId="0" xfId="0" applyAlignment="1" applyBorder="1" applyFont="1">
      <alignment vertical="bottom"/>
    </xf>
    <xf borderId="1" fillId="3" fontId="16" numFmtId="0" xfId="0" applyAlignment="1" applyBorder="1" applyFont="1">
      <alignment vertical="bottom"/>
    </xf>
    <xf borderId="1" fillId="3" fontId="16" numFmtId="0" xfId="0" applyAlignment="1" applyBorder="1" applyFont="1">
      <alignment readingOrder="0" vertical="bottom"/>
    </xf>
    <xf borderId="0" fillId="3" fontId="44" numFmtId="0" xfId="0" applyAlignment="1" applyFont="1">
      <alignment vertical="bottom"/>
    </xf>
    <xf borderId="1" fillId="3" fontId="34" numFmtId="0" xfId="0" applyAlignment="1" applyBorder="1" applyFont="1">
      <alignment vertical="bottom"/>
    </xf>
    <xf borderId="1" fillId="2" fontId="45" numFmtId="0" xfId="0" applyAlignment="1" applyBorder="1" applyFont="1">
      <alignment vertical="bottom"/>
    </xf>
    <xf borderId="1" fillId="2" fontId="34" numFmtId="0" xfId="0" applyAlignment="1" applyBorder="1" applyFont="1">
      <alignment vertical="bottom"/>
    </xf>
    <xf borderId="1" fillId="3" fontId="46" numFmtId="0" xfId="0" applyAlignment="1" applyBorder="1" applyFont="1">
      <alignment vertical="bottom"/>
    </xf>
    <xf borderId="1" fillId="5" fontId="47" numFmtId="0" xfId="0" applyAlignment="1" applyBorder="1" applyFont="1">
      <alignment vertical="bottom"/>
    </xf>
    <xf borderId="1" fillId="5" fontId="34" numFmtId="0" xfId="0" applyAlignment="1" applyBorder="1" applyFont="1">
      <alignment readingOrder="0" vertical="bottom"/>
    </xf>
    <xf borderId="1" fillId="5" fontId="16" numFmtId="0" xfId="0" applyAlignment="1" applyBorder="1" applyFont="1">
      <alignment vertical="bottom"/>
    </xf>
    <xf borderId="1" fillId="3" fontId="48" numFmtId="0" xfId="0" applyAlignment="1" applyBorder="1" applyFont="1">
      <alignment vertical="bottom"/>
    </xf>
    <xf borderId="1" fillId="3" fontId="34" numFmtId="0" xfId="0" applyAlignment="1" applyBorder="1" applyFont="1">
      <alignment readingOrder="0" vertical="bottom"/>
    </xf>
    <xf borderId="0" fillId="0" fontId="49" numFmtId="0" xfId="0" applyAlignment="1" applyFont="1">
      <alignment vertical="bottom"/>
    </xf>
    <xf borderId="0" fillId="0" fontId="34" numFmtId="0" xfId="0" applyAlignment="1" applyFont="1">
      <alignment vertical="bottom"/>
    </xf>
    <xf borderId="1" fillId="3" fontId="50" numFmtId="166" xfId="0" applyAlignment="1" applyBorder="1" applyFont="1" applyNumberFormat="1">
      <alignment vertical="bottom"/>
    </xf>
    <xf borderId="1" fillId="8" fontId="51" numFmtId="166" xfId="0" applyAlignment="1" applyBorder="1" applyFont="1" applyNumberFormat="1">
      <alignment vertical="bottom"/>
    </xf>
    <xf borderId="1" fillId="8" fontId="34" numFmtId="0" xfId="0" applyAlignment="1" applyBorder="1" applyFont="1">
      <alignment vertical="bottom"/>
    </xf>
    <xf borderId="1" fillId="8" fontId="16" numFmtId="0" xfId="0" applyAlignment="1" applyBorder="1" applyFont="1">
      <alignment vertical="bottom"/>
    </xf>
    <xf borderId="1" fillId="8" fontId="52" numFmtId="166" xfId="0" applyAlignment="1" applyBorder="1" applyFont="1" applyNumberFormat="1">
      <alignment readingOrder="0" vertical="bottom"/>
    </xf>
    <xf borderId="0" fillId="8" fontId="53" numFmtId="0" xfId="0" applyAlignment="1" applyFont="1">
      <alignment vertical="bottom"/>
    </xf>
    <xf borderId="0" fillId="8" fontId="54" numFmtId="165" xfId="0" applyAlignment="1" applyFont="1" applyNumberFormat="1">
      <alignment readingOrder="0" vertical="bottom"/>
    </xf>
    <xf borderId="1" fillId="3" fontId="34" numFmtId="0" xfId="0" applyAlignment="1" applyBorder="1" applyFont="1">
      <alignment vertical="bottom"/>
    </xf>
    <xf borderId="1" fillId="3" fontId="55" numFmtId="0" xfId="0" applyAlignment="1" applyBorder="1" applyFont="1">
      <alignment vertical="bottom"/>
    </xf>
    <xf borderId="1" fillId="8" fontId="56" numFmtId="0" xfId="0" applyAlignment="1" applyBorder="1" applyFont="1">
      <alignment vertical="bottom"/>
    </xf>
    <xf borderId="1" fillId="8" fontId="57" numFmtId="0" xfId="0" applyAlignment="1" applyBorder="1" applyFont="1">
      <alignment readingOrder="0" vertical="bottom"/>
    </xf>
    <xf borderId="1" fillId="8" fontId="58" numFmtId="165" xfId="0" applyAlignment="1" applyBorder="1" applyFont="1" applyNumberFormat="1">
      <alignment readingOrder="0" vertical="bottom"/>
    </xf>
    <xf borderId="0" fillId="8" fontId="59" numFmtId="0" xfId="0" applyAlignment="1" applyFont="1">
      <alignment vertical="bottom"/>
    </xf>
    <xf borderId="1" fillId="3" fontId="7" numFmtId="0" xfId="0" applyAlignment="1" applyBorder="1" applyFont="1">
      <alignment vertical="bottom"/>
    </xf>
    <xf borderId="0" fillId="9" fontId="8" numFmtId="0" xfId="0" applyFont="1"/>
    <xf borderId="0" fillId="0" fontId="60" numFmtId="167" xfId="0" applyAlignment="1" applyFont="1" applyNumberFormat="1">
      <alignment readingOrder="0"/>
    </xf>
    <xf borderId="0" fillId="5" fontId="61" numFmtId="166" xfId="0" applyAlignment="1" applyFont="1" applyNumberFormat="1">
      <alignment vertical="bottom"/>
    </xf>
    <xf borderId="2" fillId="0" fontId="62" numFmtId="0" xfId="0" applyAlignment="1" applyBorder="1" applyFont="1">
      <alignment vertical="bottom"/>
    </xf>
    <xf borderId="2" fillId="0" fontId="16" numFmtId="0" xfId="0" applyAlignment="1" applyBorder="1" applyFont="1">
      <alignment vertical="bottom"/>
    </xf>
    <xf borderId="1" fillId="2" fontId="63" numFmtId="0" xfId="0" applyAlignment="1" applyBorder="1" applyFont="1">
      <alignment vertical="bottom"/>
    </xf>
    <xf borderId="0" fillId="2" fontId="64" numFmtId="166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5" fontId="65" numFmtId="0" xfId="0" applyAlignment="1" applyBorder="1" applyFont="1">
      <alignment vertical="bottom"/>
    </xf>
    <xf borderId="1" fillId="0" fontId="66" numFmtId="0" xfId="0" applyAlignment="1" applyBorder="1" applyFont="1">
      <alignment vertical="bottom"/>
    </xf>
    <xf borderId="1" fillId="0" fontId="27" numFmtId="165" xfId="0" applyAlignment="1" applyBorder="1" applyFont="1" applyNumberFormat="1">
      <alignment readingOrder="0" vertical="bottom"/>
    </xf>
    <xf borderId="1" fillId="0" fontId="67" numFmtId="0" xfId="0" applyAlignment="1" applyBorder="1" applyFont="1">
      <alignment vertical="bottom"/>
    </xf>
    <xf borderId="1" fillId="3" fontId="68" numFmtId="166" xfId="0" applyAlignment="1" applyBorder="1" applyFont="1" applyNumberFormat="1">
      <alignment vertical="bottom"/>
    </xf>
    <xf borderId="1" fillId="2" fontId="69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3" fillId="0" fontId="34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70" numFmtId="0" xfId="0" applyAlignment="1" applyBorder="1" applyFont="1">
      <alignment vertical="bottom"/>
    </xf>
    <xf borderId="5" fillId="0" fontId="34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71" numFmtId="165" xfId="0" applyAlignment="1" applyBorder="1" applyFont="1" applyNumberFormat="1">
      <alignment readingOrder="0" vertical="bottom"/>
    </xf>
    <xf borderId="0" fillId="0" fontId="8" numFmtId="0" xfId="0" applyAlignment="1" applyFont="1">
      <alignment readingOrder="0"/>
    </xf>
    <xf borderId="1" fillId="4" fontId="72" numFmtId="0" xfId="0" applyAlignment="1" applyBorder="1" applyFont="1">
      <alignment vertical="bottom"/>
    </xf>
    <xf borderId="1" fillId="4" fontId="16" numFmtId="0" xfId="0" applyAlignment="1" applyBorder="1" applyFont="1">
      <alignment vertical="bottom"/>
    </xf>
    <xf borderId="0" fillId="3" fontId="73" numFmtId="0" xfId="0" applyAlignment="1" applyFont="1">
      <alignment vertical="bottom"/>
    </xf>
    <xf borderId="0" fillId="3" fontId="34" numFmtId="0" xfId="0" applyAlignment="1" applyFont="1">
      <alignment vertical="bottom"/>
    </xf>
    <xf borderId="0" fillId="0" fontId="74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75" numFmtId="165" xfId="0" applyAlignment="1" applyFont="1" applyNumberFormat="1">
      <alignment readingOrder="0" vertical="bottom"/>
    </xf>
    <xf borderId="0" fillId="5" fontId="76" numFmtId="166" xfId="0" applyAlignment="1" applyFont="1" applyNumberFormat="1">
      <alignment vertical="bottom"/>
    </xf>
    <xf borderId="0" fillId="2" fontId="77" numFmtId="166" xfId="0" applyAlignment="1" applyFont="1" applyNumberFormat="1">
      <alignment vertical="bottom"/>
    </xf>
    <xf borderId="1" fillId="5" fontId="78" numFmtId="0" xfId="0" applyAlignment="1" applyBorder="1" applyFont="1">
      <alignment vertical="bottom"/>
    </xf>
    <xf borderId="0" fillId="0" fontId="60" numFmtId="166" xfId="0" applyAlignment="1" applyFont="1" applyNumberFormat="1">
      <alignment readingOrder="0"/>
    </xf>
    <xf borderId="0" fillId="5" fontId="79" numFmtId="0" xfId="0" applyAlignment="1" applyFont="1">
      <alignment vertical="bottom"/>
    </xf>
    <xf borderId="0" fillId="3" fontId="80" numFmtId="0" xfId="0" applyAlignment="1" applyFont="1">
      <alignment vertical="bottom"/>
    </xf>
    <xf borderId="0" fillId="0" fontId="81" numFmtId="0" xfId="0" applyAlignment="1" applyFont="1">
      <alignment vertical="bottom"/>
    </xf>
    <xf borderId="0" fillId="2" fontId="8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5" fontId="83" numFmtId="166" xfId="0" applyAlignment="1" applyFont="1" applyNumberFormat="1">
      <alignment vertical="bottom"/>
    </xf>
    <xf borderId="0" fillId="3" fontId="84" numFmtId="166" xfId="0" applyAlignment="1" applyFont="1" applyNumberFormat="1">
      <alignment vertical="bottom"/>
    </xf>
    <xf borderId="0" fillId="0" fontId="85" numFmtId="166" xfId="0" applyAlignment="1" applyFont="1" applyNumberFormat="1">
      <alignment vertical="bottom"/>
    </xf>
    <xf borderId="0" fillId="3" fontId="86" numFmtId="166" xfId="0" applyAlignment="1" applyFont="1" applyNumberFormat="1">
      <alignment vertical="bottom"/>
    </xf>
    <xf borderId="0" fillId="3" fontId="8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5" fontId="88" numFmtId="0" xfId="0" applyAlignment="1" applyFont="1">
      <alignment readingOrder="0" vertical="bottom"/>
    </xf>
    <xf borderId="0" fillId="3" fontId="89" numFmtId="166" xfId="0" applyAlignment="1" applyFont="1" applyNumberFormat="1">
      <alignment vertical="bottom"/>
    </xf>
    <xf borderId="0" fillId="0" fontId="90" numFmtId="166" xfId="0" applyAlignment="1" applyFont="1" applyNumberFormat="1">
      <alignment vertical="bottom"/>
    </xf>
    <xf borderId="0" fillId="2" fontId="91" numFmtId="0" xfId="0" applyAlignment="1" applyFont="1">
      <alignment vertical="bottom"/>
    </xf>
    <xf borderId="0" fillId="4" fontId="9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93" numFmtId="0" xfId="0" applyAlignment="1" applyFont="1">
      <alignment vertical="bottom"/>
    </xf>
    <xf borderId="0" fillId="0" fontId="12" numFmtId="165" xfId="0" applyAlignment="1" applyFont="1" applyNumberFormat="1">
      <alignment horizontal="right" readingOrder="0" vertical="bottom"/>
    </xf>
    <xf borderId="0" fillId="2" fontId="94" numFmtId="166" xfId="0" applyAlignment="1" applyFont="1" applyNumberFormat="1">
      <alignment vertical="bottom"/>
    </xf>
    <xf borderId="0" fillId="2" fontId="95" numFmtId="0" xfId="0" applyAlignment="1" applyFont="1">
      <alignment vertical="bottom"/>
    </xf>
    <xf borderId="0" fillId="3" fontId="96" numFmtId="166" xfId="0" applyAlignment="1" applyFont="1" applyNumberFormat="1">
      <alignment vertical="bottom"/>
    </xf>
    <xf borderId="0" fillId="5" fontId="97" numFmtId="166" xfId="0" applyAlignment="1" applyFont="1" applyNumberFormat="1">
      <alignment vertical="bottom"/>
    </xf>
    <xf borderId="0" fillId="8" fontId="98" numFmtId="166" xfId="0" applyAlignment="1" applyFont="1" applyNumberFormat="1">
      <alignment vertical="bottom"/>
    </xf>
    <xf borderId="0" fillId="5" fontId="99" numFmtId="0" xfId="0" applyAlignment="1" applyFont="1">
      <alignment vertical="bottom"/>
    </xf>
    <xf borderId="0" fillId="0" fontId="8" numFmtId="0" xfId="0" applyFont="1"/>
    <xf borderId="0" fillId="0" fontId="2" numFmtId="166" xfId="0" applyAlignment="1" applyFont="1" applyNumberFormat="1">
      <alignment vertical="bottom"/>
    </xf>
    <xf borderId="0" fillId="4" fontId="100" numFmtId="166" xfId="0" applyAlignment="1" applyFont="1" applyNumberFormat="1">
      <alignment vertical="bottom"/>
    </xf>
    <xf borderId="0" fillId="4" fontId="2" numFmtId="0" xfId="0" applyAlignment="1" applyFont="1">
      <alignment readingOrder="0" vertical="bottom"/>
    </xf>
    <xf borderId="0" fillId="2" fontId="101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02" numFmtId="168" xfId="0" applyAlignment="1" applyFont="1" applyNumberFormat="1">
      <alignment readingOrder="0" vertical="bottom"/>
    </xf>
    <xf borderId="0" fillId="0" fontId="2" numFmtId="168" xfId="0" applyAlignment="1" applyFont="1" applyNumberFormat="1">
      <alignment readingOrder="0" vertical="bottom"/>
    </xf>
    <xf borderId="0" fillId="0" fontId="13" numFmtId="0" xfId="0" applyAlignment="1" applyFont="1">
      <alignment vertical="bottom"/>
    </xf>
    <xf borderId="1" fillId="2" fontId="103" numFmtId="0" xfId="0" applyAlignment="1" applyBorder="1" applyFont="1">
      <alignment vertical="bottom"/>
    </xf>
    <xf borderId="0" fillId="2" fontId="104" numFmtId="0" xfId="0" applyAlignment="1" applyFont="1">
      <alignment readingOrder="0" vertical="bottom"/>
    </xf>
    <xf borderId="0" fillId="6" fontId="105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106" numFmtId="0" xfId="0" applyAlignment="1" applyFont="1">
      <alignment vertical="bottom"/>
    </xf>
    <xf borderId="0" fillId="0" fontId="107" numFmtId="0" xfId="0" applyAlignment="1" applyFont="1">
      <alignment readingOrder="0"/>
    </xf>
    <xf borderId="0" fillId="0" fontId="108" numFmtId="165" xfId="0" applyAlignment="1" applyFont="1" applyNumberFormat="1">
      <alignment readingOrder="0" vertical="bottom"/>
    </xf>
    <xf borderId="1" fillId="0" fontId="34" numFmtId="0" xfId="0" applyAlignment="1" applyBorder="1" applyFont="1">
      <alignment vertical="bottom"/>
    </xf>
    <xf borderId="0" fillId="5" fontId="109" numFmtId="0" xfId="0" applyAlignment="1" applyFont="1">
      <alignment readingOrder="0" vertical="bottom"/>
    </xf>
    <xf borderId="1" fillId="5" fontId="110" numFmtId="0" xfId="0" applyAlignment="1" applyBorder="1" applyFont="1">
      <alignment vertical="bottom"/>
    </xf>
    <xf borderId="1" fillId="4" fontId="111" numFmtId="0" xfId="0" applyAlignment="1" applyBorder="1" applyFont="1">
      <alignment vertical="bottom"/>
    </xf>
    <xf borderId="1" fillId="4" fontId="34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2" fontId="34" numFmtId="0" xfId="0" applyAlignment="1" applyBorder="1" applyFont="1">
      <alignment readingOrder="0" vertical="bottom"/>
    </xf>
    <xf borderId="1" fillId="0" fontId="112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1" fillId="5" fontId="113" numFmtId="166" xfId="0" applyAlignment="1" applyBorder="1" applyFont="1" applyNumberFormat="1">
      <alignment vertical="bottom"/>
    </xf>
    <xf borderId="1" fillId="2" fontId="114" numFmtId="166" xfId="0" applyAlignment="1" applyBorder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0" fillId="0" fontId="115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116" numFmtId="0" xfId="0" applyAlignment="1" applyFont="1">
      <alignment vertical="bottom"/>
    </xf>
    <xf borderId="0" fillId="3" fontId="117" numFmtId="166" xfId="0" applyAlignment="1" applyFont="1" applyNumberFormat="1">
      <alignment vertical="bottom"/>
    </xf>
    <xf borderId="0" fillId="0" fontId="12" numFmtId="165" xfId="0" applyAlignment="1" applyFont="1" applyNumberFormat="1">
      <alignment readingOrder="0" vertical="bottom"/>
    </xf>
    <xf borderId="0" fillId="5" fontId="118" numFmtId="0" xfId="0" applyAlignment="1" applyFont="1">
      <alignment readingOrder="0" vertical="bottom"/>
    </xf>
    <xf borderId="1" fillId="5" fontId="2" numFmtId="0" xfId="0" applyAlignment="1" applyBorder="1" applyFont="1">
      <alignment readingOrder="0" vertical="bottom"/>
    </xf>
    <xf borderId="0" fillId="2" fontId="7" numFmtId="0" xfId="0" applyAlignment="1" applyFont="1">
      <alignment readingOrder="0" vertical="bottom"/>
    </xf>
    <xf borderId="1" fillId="5" fontId="119" numFmtId="0" xfId="0" applyAlignment="1" applyBorder="1" applyFont="1">
      <alignment readingOrder="0" vertical="bottom"/>
    </xf>
    <xf borderId="0" fillId="2" fontId="120" numFmtId="0" xfId="0" applyAlignment="1" applyFont="1">
      <alignment vertical="bottom"/>
    </xf>
    <xf borderId="0" fillId="2" fontId="34" numFmtId="0" xfId="0" applyAlignment="1" applyFont="1">
      <alignment vertical="bottom"/>
    </xf>
    <xf borderId="0" fillId="0" fontId="121" numFmtId="168" xfId="0" applyAlignment="1" applyFont="1" applyNumberFormat="1">
      <alignment readingOrder="0" vertical="bottom"/>
    </xf>
    <xf borderId="0" fillId="3" fontId="122" numFmtId="166" xfId="0" applyAlignment="1" applyFont="1" applyNumberFormat="1">
      <alignment vertical="bottom"/>
    </xf>
    <xf borderId="0" fillId="0" fontId="123" numFmtId="166" xfId="0" applyAlignment="1" applyFont="1" applyNumberFormat="1">
      <alignment readingOrder="0" vertical="bottom"/>
    </xf>
    <xf borderId="0" fillId="5" fontId="124" numFmtId="166" xfId="0" applyAlignment="1" applyFont="1" applyNumberFormat="1">
      <alignment vertical="bottom"/>
    </xf>
    <xf borderId="1" fillId="0" fontId="27" numFmtId="166" xfId="0" applyAlignment="1" applyBorder="1" applyFont="1" applyNumberFormat="1">
      <alignment readingOrder="0" vertical="bottom"/>
    </xf>
    <xf borderId="1" fillId="0" fontId="125" numFmtId="168" xfId="0" applyAlignment="1" applyBorder="1" applyFont="1" applyNumberFormat="1">
      <alignment readingOrder="0" vertical="bottom"/>
    </xf>
    <xf borderId="0" fillId="0" fontId="126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127" numFmtId="166" xfId="0" applyAlignment="1" applyFont="1" applyNumberFormat="1">
      <alignment vertical="bottom"/>
    </xf>
    <xf borderId="0" fillId="6" fontId="128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rogramcreek.com/2014/08/leetcode-line-reflection-java/" TargetMode="External"/><Relationship Id="rId84" Type="http://schemas.openxmlformats.org/officeDocument/2006/relationships/hyperlink" Target="https://leetcode.com/problems/squares-of-a-sorted-array/" TargetMode="External"/><Relationship Id="rId83" Type="http://schemas.openxmlformats.org/officeDocument/2006/relationships/hyperlink" Target="https://leetcode.com/problems/container-with-most-water" TargetMode="External"/><Relationship Id="rId42" Type="http://schemas.openxmlformats.org/officeDocument/2006/relationships/hyperlink" Target="https://www.lintcode.com/problem/find-anagram-mappings/description" TargetMode="External"/><Relationship Id="rId86" Type="http://schemas.openxmlformats.org/officeDocument/2006/relationships/hyperlink" Target="https://leetcode.com/problems/max-chunks-to-make-sorted-ii" TargetMode="External"/><Relationship Id="rId41" Type="http://schemas.openxmlformats.org/officeDocument/2006/relationships/hyperlink" Target="https://www.interviewbit.com/problems/painters-partition-problem/" TargetMode="External"/><Relationship Id="rId85" Type="http://schemas.openxmlformats.org/officeDocument/2006/relationships/hyperlink" Target="https://leetcode.com/problems/next-greater-element-iii" TargetMode="External"/><Relationship Id="rId44" Type="http://schemas.openxmlformats.org/officeDocument/2006/relationships/hyperlink" Target="https://leetcode.com/problems/jump-game-ii/" TargetMode="External"/><Relationship Id="rId88" Type="http://schemas.openxmlformats.org/officeDocument/2006/relationships/hyperlink" Target="https://leetcode.com/problems/fibonacci-number" TargetMode="External"/><Relationship Id="rId43" Type="http://schemas.openxmlformats.org/officeDocument/2006/relationships/hyperlink" Target="https://leetcode.com/problems/climbing-stairs/" TargetMode="External"/><Relationship Id="rId87" Type="http://schemas.openxmlformats.org/officeDocument/2006/relationships/hyperlink" Target="https://leetcode.com/problems/product-of-array-except-self" TargetMode="External"/><Relationship Id="rId46" Type="http://schemas.openxmlformats.org/officeDocument/2006/relationships/hyperlink" Target="https://www.geeksforgeeks.org/maximum-size-sub-matrix-with-all-1s-in-a-binary-matrix/" TargetMode="External"/><Relationship Id="rId45" Type="http://schemas.openxmlformats.org/officeDocument/2006/relationships/hyperlink" Target="https://leetcode.com/problems/minimum-path-sum/" TargetMode="External"/><Relationship Id="rId89" Type="http://schemas.openxmlformats.org/officeDocument/2006/relationships/hyperlink" Target="https://leetcode.com/problems/sort-colors/" TargetMode="External"/><Relationship Id="rId80" Type="http://schemas.openxmlformats.org/officeDocument/2006/relationships/hyperlink" Target="https://www.lintcode.com/problem/range-addition/description" TargetMode="External"/><Relationship Id="rId82" Type="http://schemas.openxmlformats.org/officeDocument/2006/relationships/hyperlink" Target="https://leetcode.com/problems/orderly-queue" TargetMode="External"/><Relationship Id="rId81" Type="http://schemas.openxmlformats.org/officeDocument/2006/relationships/hyperlink" Target="https://leetcode.com/problems/rotate-array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remove-duplicate-letters/" TargetMode="External"/><Relationship Id="rId3" Type="http://schemas.openxmlformats.org/officeDocument/2006/relationships/hyperlink" Target="https://www.geeksforgeeks.org/efficiently-implement-k-queues-single-array/" TargetMode="External"/><Relationship Id="rId4" Type="http://schemas.openxmlformats.org/officeDocument/2006/relationships/hyperlink" Target="https://www.geeksforgeeks.org/split-a-circular-linked-list-into-two-halves/" TargetMode="External"/><Relationship Id="rId9" Type="http://schemas.openxmlformats.org/officeDocument/2006/relationships/hyperlink" Target="https://www.geeksforgeeks.org/minimum-cost-connect-cities/" TargetMode="External"/><Relationship Id="rId48" Type="http://schemas.openxmlformats.org/officeDocument/2006/relationships/hyperlink" Target="https://www.geeksforgeeks.org/fractional-knapsack-problem/" TargetMode="External"/><Relationship Id="rId47" Type="http://schemas.openxmlformats.org/officeDocument/2006/relationships/hyperlink" Target="https://www.geeksforgeeks.org/0-1-knapsack-problem-dp-10/" TargetMode="External"/><Relationship Id="rId49" Type="http://schemas.openxmlformats.org/officeDocument/2006/relationships/hyperlink" Target="https://leetcode.com/problems/longest-increasing-subsequence/" TargetMode="External"/><Relationship Id="rId5" Type="http://schemas.openxmlformats.org/officeDocument/2006/relationships/hyperlink" Target="https://www.geeksforgeeks.org/write-a-function-to-get-the-intersection-point-of-two-linked-lists/" TargetMode="External"/><Relationship Id="rId6" Type="http://schemas.openxmlformats.org/officeDocument/2006/relationships/hyperlink" Target="https://www.lintcode.com/problem/inorder-successor-in-bst/description" TargetMode="External"/><Relationship Id="rId7" Type="http://schemas.openxmlformats.org/officeDocument/2006/relationships/hyperlink" Target="https://practice.geeksforgeeks.org/problems/bfs-traversal-of-graph/1" TargetMode="External"/><Relationship Id="rId8" Type="http://schemas.openxmlformats.org/officeDocument/2006/relationships/hyperlink" Target="https://www.geeksforgeeks.org/0-1-bfs-shortest-path-binary-graph/" TargetMode="External"/><Relationship Id="rId73" Type="http://schemas.openxmlformats.org/officeDocument/2006/relationships/hyperlink" Target="https://leetcode.com/problems/shortest-palindrome" TargetMode="External"/><Relationship Id="rId72" Type="http://schemas.openxmlformats.org/officeDocument/2006/relationships/hyperlink" Target="https://www.geeksforgeeks.org/highway-billboard-problem/" TargetMode="External"/><Relationship Id="rId31" Type="http://schemas.openxmlformats.org/officeDocument/2006/relationships/hyperlink" Target="https://leetcode.com/problems/k-similar-strings" TargetMode="External"/><Relationship Id="rId75" Type="http://schemas.openxmlformats.org/officeDocument/2006/relationships/hyperlink" Target="https://open.kattis.com/problems/tritiling" TargetMode="External"/><Relationship Id="rId30" Type="http://schemas.openxmlformats.org/officeDocument/2006/relationships/hyperlink" Target="https://leetcode.com/problems/coloring-a-border" TargetMode="External"/><Relationship Id="rId74" Type="http://schemas.openxmlformats.org/officeDocument/2006/relationships/hyperlink" Target="https://www.youtube.com/watch?v=CpZh4eF8QBw" TargetMode="External"/><Relationship Id="rId33" Type="http://schemas.openxmlformats.org/officeDocument/2006/relationships/hyperlink" Target="https://leetcode.com/problems/minimize-malware-spread" TargetMode="External"/><Relationship Id="rId77" Type="http://schemas.openxmlformats.org/officeDocument/2006/relationships/hyperlink" Target="https://leetcode.com/problems/coin-change-2/" TargetMode="External"/><Relationship Id="rId32" Type="http://schemas.openxmlformats.org/officeDocument/2006/relationships/hyperlink" Target="https://leetcode.com/problems/sliding-puzzle" TargetMode="External"/><Relationship Id="rId76" Type="http://schemas.openxmlformats.org/officeDocument/2006/relationships/hyperlink" Target="https://leetcode.com/problems/coin-change/" TargetMode="External"/><Relationship Id="rId35" Type="http://schemas.openxmlformats.org/officeDocument/2006/relationships/hyperlink" Target="https://practice.geeksforgeeks.org/problems/castle-run/0" TargetMode="External"/><Relationship Id="rId79" Type="http://schemas.openxmlformats.org/officeDocument/2006/relationships/hyperlink" Target="https://leetcode.com/problems/long-pressed-name" TargetMode="External"/><Relationship Id="rId34" Type="http://schemas.openxmlformats.org/officeDocument/2006/relationships/hyperlink" Target="https://practice.geeksforgeeks.org/problems/doctor-strange/0" TargetMode="External"/><Relationship Id="rId78" Type="http://schemas.openxmlformats.org/officeDocument/2006/relationships/hyperlink" Target="https://www.geeksforgeeks.org/unbounded-knapsack-repetition-items-allowed/" TargetMode="External"/><Relationship Id="rId71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2-keys-keyboard/" TargetMode="External"/><Relationship Id="rId37" Type="http://schemas.openxmlformats.org/officeDocument/2006/relationships/hyperlink" Target="https://practice.geeksforgeeks.org/problems/find-the-maximum-flow/0" TargetMode="External"/><Relationship Id="rId36" Type="http://schemas.openxmlformats.org/officeDocument/2006/relationships/hyperlink" Target="https://leetcode.com/problems/reconstruct-itinerary" TargetMode="External"/><Relationship Id="rId39" Type="http://schemas.openxmlformats.org/officeDocument/2006/relationships/hyperlink" Target="https://leetcode.com/problems/trapping-rain-water-ii" TargetMode="External"/><Relationship Id="rId38" Type="http://schemas.openxmlformats.org/officeDocument/2006/relationships/hyperlink" Target="https://practice.geeksforgeeks.org/problems/maximum-bipartite-matching/1" TargetMode="External"/><Relationship Id="rId62" Type="http://schemas.openxmlformats.org/officeDocument/2006/relationships/hyperlink" Target="https://www.geeksforgeeks.org/friends-pairing-problem/" TargetMode="External"/><Relationship Id="rId61" Type="http://schemas.openxmlformats.org/officeDocument/2006/relationships/hyperlink" Target="https://www.geeksforgeeks.org/minimum-maximum-values-expression/" TargetMode="External"/><Relationship Id="rId20" Type="http://schemas.openxmlformats.org/officeDocument/2006/relationships/hyperlink" Target="https://www.geeksforgeeks.org/job-sequencing-problem/" TargetMode="External"/><Relationship Id="rId64" Type="http://schemas.openxmlformats.org/officeDocument/2006/relationships/hyperlink" Target="https://leetcode.com/problems/longest-common-subsequence/" TargetMode="External"/><Relationship Id="rId63" Type="http://schemas.openxmlformats.org/officeDocument/2006/relationships/hyperlink" Target="https://leetcode.com/problems/cherry-pickup/" TargetMode="External"/><Relationship Id="rId22" Type="http://schemas.openxmlformats.org/officeDocument/2006/relationships/hyperlink" Target="https://leetcode.com/problems/number-of-distinct-islands" TargetMode="External"/><Relationship Id="rId66" Type="http://schemas.openxmlformats.org/officeDocument/2006/relationships/hyperlink" Target="https://leetcode.com/problems/longest-palindromic-subsequence/" TargetMode="External"/><Relationship Id="rId21" Type="http://schemas.openxmlformats.org/officeDocument/2006/relationships/hyperlink" Target="https://leetcode.com/problems/word-ladder" TargetMode="External"/><Relationship Id="rId65" Type="http://schemas.openxmlformats.org/officeDocument/2006/relationships/hyperlink" Target="https://www.geeksforgeeks.org/lcs-longest-common-subsequence-three-strings/" TargetMode="External"/><Relationship Id="rId24" Type="http://schemas.openxmlformats.org/officeDocument/2006/relationships/hyperlink" Target="https://practice.geeksforgeeks.org/problems/euler-circuit-in-a-directed-graph/1" TargetMode="External"/><Relationship Id="rId68" Type="http://schemas.openxmlformats.org/officeDocument/2006/relationships/hyperlink" Target="https://www.geeksforgeeks.org/egg-dropping-puzzle-dp-11/" TargetMode="External"/><Relationship Id="rId23" Type="http://schemas.openxmlformats.org/officeDocument/2006/relationships/hyperlink" Target="https://practice.geeksforgeeks.org/problems/eulerian-path-in-an-undirected-graph/0" TargetMode="External"/><Relationship Id="rId67" Type="http://schemas.openxmlformats.org/officeDocument/2006/relationships/hyperlink" Target="https://www.geeksforgeeks.org/puzzle-set-35-2-eggs-and-100-floors/" TargetMode="External"/><Relationship Id="rId60" Type="http://schemas.openxmlformats.org/officeDocument/2006/relationships/hyperlink" Target="https://www.lintcode.com/problem/boolean-parenthesization/description" TargetMode="External"/><Relationship Id="rId26" Type="http://schemas.openxmlformats.org/officeDocument/2006/relationships/hyperlink" Target="https://medium.com/@rebeccahezhang/leetcode-737-sentence-similarity-ii-2ca213f10115" TargetMode="External"/><Relationship Id="rId25" Type="http://schemas.openxmlformats.org/officeDocument/2006/relationships/hyperlink" Target="https://leetcode.com/problems/redundant-connection" TargetMode="External"/><Relationship Id="rId69" Type="http://schemas.openxmlformats.org/officeDocument/2006/relationships/hyperlink" Target="https://leetcode.com/problems/edit-distance/" TargetMode="External"/><Relationship Id="rId28" Type="http://schemas.openxmlformats.org/officeDocument/2006/relationships/hyperlink" Target="https://practice.geeksforgeeks.org/problems/implementing-floyd-warshall/0" TargetMode="External"/><Relationship Id="rId27" Type="http://schemas.openxmlformats.org/officeDocument/2006/relationships/hyperlink" Target="https://leetcode.com/problems/possible-bipartition" TargetMode="External"/><Relationship Id="rId29" Type="http://schemas.openxmlformats.org/officeDocument/2006/relationships/hyperlink" Target="https://leetcode.com/problems/similar-string-groups" TargetMode="External"/><Relationship Id="rId51" Type="http://schemas.openxmlformats.org/officeDocument/2006/relationships/hyperlink" Target="https://www.geeksforgeeks.org/dynamic-programming-building-bridges/" TargetMode="External"/><Relationship Id="rId95" Type="http://schemas.openxmlformats.org/officeDocument/2006/relationships/drawing" Target="../drawings/drawing1.xml"/><Relationship Id="rId50" Type="http://schemas.openxmlformats.org/officeDocument/2006/relationships/hyperlink" Target="https://leetcode.com/problems/longest-increasing-subsequence/" TargetMode="External"/><Relationship Id="rId94" Type="http://schemas.openxmlformats.org/officeDocument/2006/relationships/hyperlink" Target="https://leetcode.com/problems/max-consecutive-ones-ii" TargetMode="External"/><Relationship Id="rId53" Type="http://schemas.openxmlformats.org/officeDocument/2006/relationships/hyperlink" Target="https://www.geeksforgeeks.org/minimum-number-of-increasing-subsequences/" TargetMode="External"/><Relationship Id="rId52" Type="http://schemas.openxmlformats.org/officeDocument/2006/relationships/hyperlink" Target="https://practice.geeksforgeeks.org/problems/box-stacking/1" TargetMode="External"/><Relationship Id="rId11" Type="http://schemas.openxmlformats.org/officeDocument/2006/relationships/hyperlink" Target="https://practice.geeksforgeeks.org/problems/strongly-connected-components-kosarajus-algo/1" TargetMode="External"/><Relationship Id="rId55" Type="http://schemas.openxmlformats.org/officeDocument/2006/relationships/hyperlink" Target="https://www.lintcode.com/problem/paint-house/description" TargetMode="External"/><Relationship Id="rId10" Type="http://schemas.openxmlformats.org/officeDocument/2006/relationships/hyperlink" Target="https://discuss.codechef.com/t/how-to-solve-this-google-interview-graph-question/35981" TargetMode="External"/><Relationship Id="rId54" Type="http://schemas.openxmlformats.org/officeDocument/2006/relationships/hyperlink" Target="https://www.lintcode.com/problem/paint-fence/description" TargetMode="External"/><Relationship Id="rId13" Type="http://schemas.openxmlformats.org/officeDocument/2006/relationships/hyperlink" Target="https://leetcode.com/problems/rotting-oranges" TargetMode="External"/><Relationship Id="rId57" Type="http://schemas.openxmlformats.org/officeDocument/2006/relationships/hyperlink" Target="https://www.geeksforgeeks.org/count-number-binary-strings-without-consecutive-1s/" TargetMode="External"/><Relationship Id="rId12" Type="http://schemas.openxmlformats.org/officeDocument/2006/relationships/hyperlink" Target="https://practice.geeksforgeeks.org/problems/mother-vertex/1" TargetMode="External"/><Relationship Id="rId56" Type="http://schemas.openxmlformats.org/officeDocument/2006/relationships/hyperlink" Target="https://www.lintcode.com/en/old/problem/paint-house-ii/" TargetMode="External"/><Relationship Id="rId91" Type="http://schemas.openxmlformats.org/officeDocument/2006/relationships/hyperlink" Target="https://leetcode.com/problems/maximum-swap" TargetMode="External"/><Relationship Id="rId90" Type="http://schemas.openxmlformats.org/officeDocument/2006/relationships/hyperlink" Target="https://leetcode.com/problems/sort-array-by-parity" TargetMode="External"/><Relationship Id="rId93" Type="http://schemas.openxmlformats.org/officeDocument/2006/relationships/hyperlink" Target="https://www.lintcode.com/problem/wiggle-sort/description" TargetMode="External"/><Relationship Id="rId92" Type="http://schemas.openxmlformats.org/officeDocument/2006/relationships/hyperlink" Target="https://leetcode.com/problems/boats-to-save-people" TargetMode="External"/><Relationship Id="rId15" Type="http://schemas.openxmlformats.org/officeDocument/2006/relationships/hyperlink" Target="https://leetcode.com/problems/number-of-enclaves" TargetMode="External"/><Relationship Id="rId59" Type="http://schemas.openxmlformats.org/officeDocument/2006/relationships/hyperlink" Target="https://www.geeksforgeeks.org/total-number-of-possible-binary-search-trees-with-n-keys/" TargetMode="External"/><Relationship Id="rId14" Type="http://schemas.openxmlformats.org/officeDocument/2006/relationships/hyperlink" Target="https://leetcode.com/problems/number-of-islands" TargetMode="External"/><Relationship Id="rId58" Type="http://schemas.openxmlformats.org/officeDocument/2006/relationships/hyperlink" Target="https://www.geeksforgeeks.org/count-possible-ways-to-construct-buildings/" TargetMode="External"/><Relationship Id="rId17" Type="http://schemas.openxmlformats.org/officeDocument/2006/relationships/hyperlink" Target="https://leetcode.com/problems/regions-cut-by-slashes" TargetMode="External"/><Relationship Id="rId16" Type="http://schemas.openxmlformats.org/officeDocument/2006/relationships/hyperlink" Target="https://www.lintcode.com/en/old/problem/number-of-islands-ii/" TargetMode="External"/><Relationship Id="rId19" Type="http://schemas.openxmlformats.org/officeDocument/2006/relationships/hyperlink" Target="https://leetcode.com/problems/satisfiability-of-equality-equations" TargetMode="External"/><Relationship Id="rId18" Type="http://schemas.openxmlformats.org/officeDocument/2006/relationships/hyperlink" Target="https://leetcode.com/problems/most-stones-removed-with-same-row-or-colu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0"/>
    <col customWidth="1" min="2" max="2" width="49.29"/>
    <col customWidth="1" min="5" max="5" width="26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/>
      <c r="C2" s="9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6</v>
      </c>
      <c r="B3" s="13" t="s">
        <v>7</v>
      </c>
      <c r="C3" s="9"/>
      <c r="D3" s="10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/>
      <c r="B4" s="9"/>
      <c r="C4" s="9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4"/>
      <c r="B5" s="15"/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tr">
        <f>HYPERLINK("https://www.geeksforgeeks.org/next-greater-element/","Next Greater Element on right")</f>
        <v>Next Greater Element on right</v>
      </c>
      <c r="B7" s="20" t="s">
        <v>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9" t="str">
        <f>HYPERLINK("https://leetcode.com/problems/next-greater-element-ii/","Next Greater Element 2")</f>
        <v>Next Greater Element 2</v>
      </c>
      <c r="B8" s="20" t="s">
        <v>10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9" t="str">
        <f>HYPERLINK("https://leetcode.com/problems/daily-temperatures/","Daily Temperatures")</f>
        <v>Daily Temperatures</v>
      </c>
      <c r="B9" s="20" t="s">
        <v>11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9" t="str">
        <f>HYPERLINK("https://www.geeksforgeeks.org/the-stock-span-problem/","Stock Span Problem")</f>
        <v>Stock Span Problem</v>
      </c>
      <c r="B10" s="20" t="s">
        <v>12</v>
      </c>
      <c r="C10" s="21" t="s">
        <v>13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1" s="23" t="s">
        <v>14</v>
      </c>
      <c r="C11" s="2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9" t="str">
        <f>HYPERLINK("https://leetcode.com/problems/largest-rectangle-in-histogram/","Largest Rectangular Area Histogram")</f>
        <v>Largest Rectangular Area Histogram</v>
      </c>
      <c r="B12" s="20" t="s">
        <v>15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5" t="str">
        <f>HYPERLINK("https://leetcode.com/problems/maximal-rectangle/","maximu size binary matrix containing 1")</f>
        <v>maximu size binary matrix containing 1</v>
      </c>
      <c r="B13" s="26" t="s">
        <v>16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19" t="str">
        <f>HYPERLINK("https://leetcode.com/problems/valid-parentheses/","Valid Parentheses")</f>
        <v>Valid Parentheses</v>
      </c>
      <c r="B14" s="20" t="s">
        <v>17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9" t="str">
        <f>HYPERLINK("https://www.geeksforgeeks.org/length-of-the-longest-valid-substring/","Length of longest valid substring")</f>
        <v>Length of longest valid substring</v>
      </c>
      <c r="B15" s="20" t="s">
        <v>18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7" t="str">
        <f>HYPERLINK("https://www.geeksforgeeks.org/find-expression-duplicate-parenthesis-not/","Count of duplicate Parentheses")</f>
        <v>Count of duplicate Parentheses</v>
      </c>
      <c r="B16" s="28" t="s">
        <v>19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19" t="str">
        <f>HYPERLINK("https://www.geeksforgeeks.org/minimum-number-of-bracket-reversals-needed-to-make-an-expression-balanced/","Minimum Number of bracket reversal")</f>
        <v>Minimum Number of bracket reversal</v>
      </c>
      <c r="B17" s="20" t="s">
        <v>20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9" t="str">
        <f>HYPERLINK("https://leetcode.com/problems/minimum-add-to-make-parentheses-valid/","Minimum Add To make Parentheses Valid")</f>
        <v>Minimum Add To make Parentheses Valid</v>
      </c>
      <c r="B18" s="20" t="s">
        <v>21</v>
      </c>
      <c r="C18" s="2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8" t="s">
        <v>22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19" t="str">
        <f>HYPERLINK("https://leetcode.com/problems/asteroid-collision/","Asteroid Collision")</f>
        <v>Asteroid Collision</v>
      </c>
      <c r="B22" s="20" t="s">
        <v>23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9" t="str">
        <f>HYPERLINK("https://leetcode.com/problems/backspace-string-compare/","Backspace String Compare")</f>
        <v>Backspace String Compare</v>
      </c>
      <c r="B23" s="20" t="s">
        <v>24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32" t="str">
        <f>HYPERLINK("https://leetcode.com/problems/remove-k-digits/","Remove K digits From number")</f>
        <v>Remove K digits From number</v>
      </c>
      <c r="B24" s="33" t="s">
        <v>25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4" t="str">
        <f>HYPERLINK("https://leetcode.com/problems/gas-station/","Gas Station")</f>
        <v>Gas Station</v>
      </c>
      <c r="B25" s="35" t="s">
        <v>26</v>
      </c>
      <c r="C25" s="36" t="s">
        <v>27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2" t="str">
        <f>HYPERLINK("https://leetcode.com/problems/car-fleet/","Car fleet")</f>
        <v>Car fleet</v>
      </c>
      <c r="B26" s="26" t="s">
        <v>28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19" t="str">
        <f>HYPERLINK("https://www.geeksforgeeks.org/first-negative-integer-every-window-size-k/","First negative Integer in k sized window")</f>
        <v>First negative Integer in k sized window</v>
      </c>
      <c r="B27" s="37" t="s">
        <v>29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19" t="str">
        <f>HYPERLINK("https://www.geeksforgeeks.org/interesting-method-generate-binary-numbers-1-n/","Print Binary Number")</f>
        <v>Print Binary Number</v>
      </c>
      <c r="B28" s="37" t="s">
        <v>30</v>
      </c>
      <c r="C28" s="4" t="s">
        <v>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8" t="str">
        <f>HYPERLINK("https://www.geeksforgeeks.org/maximum-sum-of-smallest-and-second-smallest-in-an-array/","Maximum sum of smallest and second smallest")</f>
        <v>Maximum sum of smallest and second smallest</v>
      </c>
      <c r="B29" s="39" t="s">
        <v>32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4" t="str">
        <f>HYPERLINK("https://www.geeksforgeeks.org/reversing-first-k-elements-queue/","K reverse in a queue")</f>
        <v>K reverse in a queue</v>
      </c>
      <c r="B30" s="35" t="s">
        <v>33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4" t="str">
        <f>HYPERLINK("https://leetcode.com/problems/validate-stack-sequences/","Validate Stack")</f>
        <v>Validate Stack</v>
      </c>
      <c r="B31" s="35" t="s">
        <v>34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0" t="str">
        <f>HYPERLINK("https://leetcode.com/problems/min-stack/","Min Stack")</f>
        <v>Min Stack</v>
      </c>
      <c r="B32" s="41" t="s">
        <v>35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 t="s">
        <v>36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28" t="s">
        <v>37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44" t="s">
        <v>38</v>
      </c>
      <c r="B36" s="45" t="s">
        <v>39</v>
      </c>
      <c r="C36" s="46" t="s">
        <v>40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4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3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8" t="str">
        <f>HYPERLINK("https://www.geeksforgeeks.org/efficiently-implement-k-stacks-single-array/","K stacks in a single array")</f>
        <v>K stacks in a single array</v>
      </c>
      <c r="B40" s="45" t="s">
        <v>41</v>
      </c>
      <c r="C40" s="49" t="s">
        <v>42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0" t="s">
        <v>43</v>
      </c>
      <c r="B41" s="45" t="s">
        <v>44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1" t="s">
        <v>45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34" t="str">
        <f>HYPERLINK("https://leetcode.com/problems/reverse-linked-list/","reverse LinkedList")</f>
        <v>reverse LinkedList</v>
      </c>
      <c r="B43" s="35" t="s">
        <v>46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4" t="str">
        <f>HYPERLINK("https://www.geeksforgeeks.org/write-a-c-function-to-print-the-middle-of-the-linked-list/","Find the middle element")</f>
        <v>Find the middle element</v>
      </c>
      <c r="B44" s="35" t="s">
        <v>47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53" t="s">
        <v>48</v>
      </c>
      <c r="B45" s="35" t="s">
        <v>49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4" t="str">
        <f>HYPERLINK("https://www.geeksforgeeks.org/detect-loop-in-a-linked-list/","Floyd cycle")</f>
        <v>Floyd cycle</v>
      </c>
      <c r="B46" s="35" t="s">
        <v>50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50" t="str">
        <f>HYPERLINK("https://www.geeksforgeeks.org/a-linked-list-with-next-and-arbit-pointer/","Clone a linkedlist")</f>
        <v>Clone a linkedlist</v>
      </c>
      <c r="B47" s="45" t="s">
        <v>51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54" t="s">
        <v>52</v>
      </c>
      <c r="B48" s="37" t="s">
        <v>53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50" t="str">
        <f>HYPERLINK("https://leetcode.com/problems/lru-cache/","LRU Cache")</f>
        <v>LRU Cache</v>
      </c>
      <c r="B49" s="45" t="s">
        <v>54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3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55" t="s">
        <v>55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56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34" t="str">
        <f>HYPERLINK("https://leetcode.com/problems/binary-tree-inorder-traversal/","Inorder Traversal")</f>
        <v>Inorder Traversal</v>
      </c>
      <c r="B54" s="35" t="s">
        <v>56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4" t="str">
        <f>HYPERLINK("https://leetcode.com/problems/binary-tree-preorder-traversal/","Preorder Traversal")</f>
        <v>Preorder Traversal</v>
      </c>
      <c r="B55" s="35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4" t="str">
        <f>HYPERLINK("https://leetcode.com/problems/binary-tree-postorder-traversal/","Postorder Traversal")</f>
        <v>Postorder Traversal</v>
      </c>
      <c r="B56" s="35" t="s">
        <v>58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4" t="str">
        <f>HYPERLINK("https://leetcode.com/problems/binary-tree-level-order-traversal/","Binary Tree Level Order")</f>
        <v>Binary Tree Level Order</v>
      </c>
      <c r="B57" s="35" t="s">
        <v>59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50" t="str">
        <f>HYPERLINK("https://leetcode.com/problems/all-nodes-distance-k-in-binary-tree/","All Nodes at distance K")</f>
        <v>All Nodes at distance K</v>
      </c>
      <c r="B58" s="45" t="s">
        <v>60</v>
      </c>
      <c r="C58" s="49" t="s">
        <v>61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60">
      <c r="A60" s="57" t="str">
        <f>HYPERLINK("https://leetcode.com/problems/binary-search-tree-to-greater-sum-tree/","Binary search tree to greater sum")</f>
        <v>Binary search tree to greater sum</v>
      </c>
      <c r="B60" s="39" t="s">
        <v>62</v>
      </c>
      <c r="C60" s="58" t="s">
        <v>63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4" t="str">
        <f>HYPERLINK("https://leetcode.com/problems/binary-tree-right-side-view/","right side view")</f>
        <v>right side view</v>
      </c>
      <c r="B61" s="35" t="s">
        <v>64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4" t="str">
        <f>HYPERLINK("https://practice.geeksforgeeks.org/problems/left-view-of-binary-tree/1","Left View")</f>
        <v>Left View</v>
      </c>
      <c r="B62" s="35" t="s">
        <v>65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4" t="str">
        <f>HYPERLINK("https://www.geeksforgeeks.org/print-nodes-in-the-top-view-of-binary-tree-set-3/","Top View")</f>
        <v>Top View</v>
      </c>
      <c r="B63" s="35" t="s">
        <v>66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4" t="str">
        <f>HYPERLINK("https://practice.geeksforgeeks.org/problems/bottom-view-of-binary-tree/1","Bottom View")</f>
        <v>Bottom View</v>
      </c>
      <c r="B64" s="35" t="s">
        <v>67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50" t="str">
        <f>HYPERLINK("https://leetcode.com/problems/vertical-order-traversal-of-a-binary-tree/","Vertical order")</f>
        <v>Vertical order</v>
      </c>
      <c r="B65" s="45" t="s">
        <v>68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34" t="str">
        <f>HYPERLINK("https://www.geeksforgeeks.org/diagonal-traversal-of-binary-tree/","Diagonal Traversal")</f>
        <v>Diagonal Traversal</v>
      </c>
      <c r="B66" s="35" t="s">
        <v>69</v>
      </c>
      <c r="C66" s="36" t="s">
        <v>70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8" t="str">
        <f>HYPERLINK("https://leetcode.com/problems/boundary-of-binary-tree/","Boundary Traversal")</f>
        <v>Boundary Traversal</v>
      </c>
      <c r="B67" s="39" t="s">
        <v>71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38" t="s">
        <v>72</v>
      </c>
      <c r="B69" s="39" t="s">
        <v>73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4" t="str">
        <f>HYPERLINK("https://leetcode.com/problems/lowest-common-ancestor-of-a-binary-search-tree/","Lowest common ancestor in BST")</f>
        <v>Lowest common ancestor in BST</v>
      </c>
      <c r="B70" s="35" t="s">
        <v>74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8" t="str">
        <f>HYPERLINK("https://practice.geeksforgeeks.org/problems/lowest-common-ancestor-in-a-binary-tree/1","Lowest common ancestor")</f>
        <v>Lowest common ancestor</v>
      </c>
      <c r="B71" s="39" t="s">
        <v>75</v>
      </c>
      <c r="C71" s="39" t="s">
        <v>76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50" t="str">
        <f>HYPERLINK("https://www.spoj.com/problems/RMQSQ/","square root decomposition")</f>
        <v>square root decomposition</v>
      </c>
      <c r="B72" s="45" t="s">
        <v>77</v>
      </c>
      <c r="C72" s="49" t="s">
        <v>78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38" t="str">
        <f>HYPERLINK("https://www.geeksforgeeks.org/construct-a-binary-search-tree-from-given-postorder/","construct bst using postorder")</f>
        <v>construct bst using postorder</v>
      </c>
      <c r="B73" s="39" t="s">
        <v>79</v>
      </c>
      <c r="C73" s="58" t="s">
        <v>80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56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50" t="str">
        <f>HYPERLINK("https://leetcode.com/problems/binary-tree-cameras/","Binary Tree Cameras")</f>
        <v>Binary Tree Cameras</v>
      </c>
      <c r="B76" s="45" t="s">
        <v>81</v>
      </c>
      <c r="C76" s="49" t="s">
        <v>82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57" t="str">
        <f>HYPERLINK("https://leetcode.com/problems/distribute-coins-in-binary-tree/","Distribute coins in a binary tree")</f>
        <v>Distribute coins in a binary tree</v>
      </c>
      <c r="B77" s="26" t="s">
        <v>83</v>
      </c>
      <c r="C77" s="59" t="s">
        <v>84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34" t="str">
        <f>HYPERLINK("https://leetcode.com/problems/delete-node-in-a-bst/","Delete Node in BST")</f>
        <v>Delete Node in BST</v>
      </c>
      <c r="B78" s="37" t="s">
        <v>85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4" t="str">
        <f>HYPERLINK("https://leetcode.com/problems/construct-binary-tree-from-preorder-and-inorder-traversal/","Construct from inorder and preorder")</f>
        <v>Construct from inorder and preorder</v>
      </c>
      <c r="B79" s="37" t="s">
        <v>86</v>
      </c>
      <c r="C79" s="60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4" t="str">
        <f>HYPERLINK("https://leetcode.com/problems/construct-binary-tree-from-inorder-and-postorder-traversal/","Construct from inorder and postorder")</f>
        <v>Construct from inorder and postorder</v>
      </c>
      <c r="B80" s="37" t="s">
        <v>87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8" t="str">
        <f>HYPERLINK("https://www.geeksforgeeks.org/construct-tree-inorder-level-order-traversals/","Inorder and level order")</f>
        <v>Inorder and level order</v>
      </c>
      <c r="B81" s="26" t="s">
        <v>88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38" t="str">
        <f>HYPERLINK("https://leetcode.com/problems/serialize-and-deserialize-binary-tree/","serialize and deserialise")</f>
        <v>serialize and deserialise</v>
      </c>
      <c r="B82" s="26" t="s">
        <v>89</v>
      </c>
      <c r="C82" s="59" t="s">
        <v>90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34" t="str">
        <f>HYPERLINK("https://practice.geeksforgeeks.org/problems/image-multiplication/0","image multiplication")</f>
        <v>image multiplication</v>
      </c>
      <c r="B83" s="37" t="s">
        <v>91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0" t="str">
        <f>HYPERLINK("https://www.geeksforgeeks.org/clone-binary-tree-random-pointers/","clone a binary tree with random pointer")</f>
        <v>clone a binary tree with random pointer</v>
      </c>
      <c r="B86" s="47" t="s">
        <v>92</v>
      </c>
      <c r="C86" s="46" t="s">
        <v>93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61" t="str">
        <f>HYPERLINK("https://www.geeksforgeeks.org/kth-smallest-element-in-bst-using-o1-extra-space/","Kth smallest element of BST")</f>
        <v>Kth smallest element of BST</v>
      </c>
      <c r="B87" s="62" t="s">
        <v>94</v>
      </c>
      <c r="C87" s="63" t="s">
        <v>95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34" t="str">
        <f>HYPERLINK("https://leetcode.com/problems/flatten-binary-tree-to-linked-list/","Flatten binary tree to linked list")</f>
        <v>Flatten binary tree to linked list</v>
      </c>
      <c r="B88" s="35" t="s">
        <v>96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64" t="str">
        <f>HYPERLINK("https://www.geeksforgeeks.org/convert-a-binary-tree-to-a-circular-doubly-link-list/","Convert a binary tree to circular doubly linked list")</f>
        <v>Convert a binary tree to circular doubly linked list</v>
      </c>
      <c r="B89" s="42" t="s">
        <v>97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38" t="str">
        <f>HYPERLINK("https://www.geeksforgeeks.org/in-place-conversion-of-sorted-dll-to-balanced-bst/","Conversion of sorted DLL to BST")</f>
        <v>Conversion of sorted DLL to BST</v>
      </c>
      <c r="B90" s="39" t="s">
        <v>98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8" t="str">
        <f>HYPERLINK("https://www.geeksforgeeks.org/merge-two-balanced-binary-search-trees/","Merge Two BST")</f>
        <v>Merge Two BST</v>
      </c>
      <c r="B91" s="39" t="s">
        <v>99</v>
      </c>
      <c r="C91" s="58" t="s">
        <v>100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55" t="s">
        <v>101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67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68" t="s">
        <v>102</v>
      </c>
      <c r="B95" s="69" t="s">
        <v>103</v>
      </c>
      <c r="C95" s="70"/>
      <c r="D95" s="70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2" t="str">
        <f>HYPERLINK("https://leetcode.com/problems/is-graph-bipartite/","Bipartite graph")</f>
        <v>Bipartite graph</v>
      </c>
      <c r="B96" s="26" t="s">
        <v>104</v>
      </c>
      <c r="C96" s="59" t="s">
        <v>105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2" t="str">
        <f>HYPERLINK("https://leetcode.com/problems/bus-routes/","Bus routes")</f>
        <v>Bus routes</v>
      </c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71" t="str">
        <f>HYPERLINK("https://practice.geeksforgeeks.org/problems/depth-first-traversal-for-a-graph/1","DFS")</f>
        <v>DFS</v>
      </c>
      <c r="B98" s="72" t="s">
        <v>106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73" t="str">
        <f>HYPERLINK("https://www.spoj.com/problems/MST/","Prim's Algo")</f>
        <v>Prim's Algo</v>
      </c>
      <c r="B99" s="47" t="s">
        <v>107</v>
      </c>
      <c r="C99" s="46" t="s">
        <v>108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22" t="str">
        <f>HYPERLINK("https://www.geeksforgeeks.org/dijkstras-shortest-path-algorithm-greedy-algo-7/","Dijkstra algo")</f>
        <v>Dijkstra algo</v>
      </c>
      <c r="B100" s="47" t="s">
        <v>109</v>
      </c>
      <c r="C100" s="46" t="s">
        <v>110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2" t="str">
        <f>HYPERLINK("https://www.codechef.com/problems/REVERSE","chef and reversing")</f>
        <v>chef and reversing</v>
      </c>
      <c r="B104" s="39" t="s">
        <v>111</v>
      </c>
      <c r="C104" s="58" t="s">
        <v>112</v>
      </c>
      <c r="D104" s="75" t="s">
        <v>113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6.5" customHeight="1">
      <c r="A105" s="76" t="s">
        <v>114</v>
      </c>
      <c r="B105" s="77" t="s">
        <v>115</v>
      </c>
      <c r="C105" s="77"/>
      <c r="D105" s="77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6.5" customHeight="1">
      <c r="A106" s="78" t="s">
        <v>116</v>
      </c>
      <c r="B106" s="79" t="s">
        <v>117</v>
      </c>
      <c r="C106" s="80" t="s">
        <v>118</v>
      </c>
      <c r="D106" s="7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32" t="str">
        <f>HYPERLINK("https://leetcode.com/problems/evaluate-division/","evaluate division")</f>
        <v>evaluate division</v>
      </c>
      <c r="B107" s="39"/>
      <c r="C107" s="58" t="s">
        <v>119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2" t="str">
        <f>HYPERLINK("https://www.geeksforgeeks.org/topological-sorting/","topological sorting")</f>
        <v>topological sorting</v>
      </c>
      <c r="B108" s="39" t="s">
        <v>120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81" t="str">
        <f>HYPERLINK("https://www.geeksforgeeks.org/topological-sorting-indegree-based-solution/","Kahn's algo")</f>
        <v>Kahn's algo</v>
      </c>
      <c r="B109" s="82" t="s">
        <v>121</v>
      </c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3" t="str">
        <f>HYPERLINK("https://leetcode.com/problems/course-schedule-ii/","course schedule 2")</f>
        <v>course schedule 2</v>
      </c>
      <c r="B110" s="77" t="s">
        <v>122</v>
      </c>
      <c r="C110" s="77"/>
      <c r="D110" s="77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83"/>
      <c r="B111" s="77"/>
      <c r="C111" s="77"/>
      <c r="D111" s="77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84"/>
      <c r="B112" s="77"/>
      <c r="C112" s="77"/>
      <c r="D112" s="77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85" t="s">
        <v>123</v>
      </c>
      <c r="B113" s="86"/>
      <c r="C113" s="87" t="s">
        <v>124</v>
      </c>
      <c r="D113" s="86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88" t="s">
        <v>125</v>
      </c>
      <c r="B114" s="89" t="s">
        <v>126</v>
      </c>
      <c r="C114" s="87" t="s">
        <v>127</v>
      </c>
      <c r="D114" s="86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90" t="s">
        <v>128</v>
      </c>
      <c r="B115" s="91" t="s">
        <v>129</v>
      </c>
      <c r="C115" s="91"/>
      <c r="D115" s="91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92" t="str">
        <f>HYPERLINK("https://www.geeksforgeeks.org/bellman-ford-algorithm-dp-23/","bellman ford")</f>
        <v>bellman ford</v>
      </c>
      <c r="B116" s="86" t="s">
        <v>130</v>
      </c>
      <c r="C116" s="86"/>
      <c r="D116" s="86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93" t="s">
        <v>131</v>
      </c>
      <c r="B117" s="69" t="s">
        <v>132</v>
      </c>
      <c r="C117" s="94" t="s">
        <v>133</v>
      </c>
      <c r="D117" s="6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71" t="s">
        <v>134</v>
      </c>
      <c r="B118" s="69" t="s">
        <v>135</v>
      </c>
      <c r="C118" s="95"/>
      <c r="D118" s="9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96" t="str">
        <f>HYPERLINK("https://leetcode.com/problems/01-matrix/","0-1 matrix")</f>
        <v>0-1 matrix</v>
      </c>
      <c r="B119" s="89" t="s">
        <v>136</v>
      </c>
      <c r="C119" s="97" t="s">
        <v>137</v>
      </c>
      <c r="D119" s="86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98"/>
      <c r="B120" s="99"/>
      <c r="C120" s="99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67"/>
      <c r="B121" s="99"/>
      <c r="C121" s="99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39" t="s">
        <v>138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8" t="s">
        <v>139</v>
      </c>
      <c r="B123" s="89" t="s">
        <v>140</v>
      </c>
      <c r="C123" s="89"/>
      <c r="D123" s="8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100" t="s">
        <v>141</v>
      </c>
      <c r="B124" s="89" t="s">
        <v>142</v>
      </c>
      <c r="C124" s="86"/>
      <c r="D124" s="86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100"/>
      <c r="B125" s="89"/>
      <c r="C125" s="86"/>
      <c r="D125" s="86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101"/>
      <c r="B126" s="102"/>
      <c r="C126" s="103"/>
      <c r="D126" s="103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104"/>
      <c r="B127" s="102"/>
      <c r="C127" s="103"/>
      <c r="D127" s="103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96" t="s">
        <v>143</v>
      </c>
      <c r="B128" s="89" t="s">
        <v>144</v>
      </c>
      <c r="C128" s="89"/>
      <c r="D128" s="8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100" t="s">
        <v>145</v>
      </c>
      <c r="B129" s="89" t="s">
        <v>146</v>
      </c>
      <c r="C129" s="86"/>
      <c r="D129" s="86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100" t="str">
        <f>HYPERLINK("https://www.geeksforgeeks.org/kruskals-minimum-spanning-tree-algorithm-greedy-algo-2/","Kruskal's algo")</f>
        <v>Kruskal's algo</v>
      </c>
      <c r="B130" s="89" t="s">
        <v>147</v>
      </c>
      <c r="C130" s="86"/>
      <c r="D130" s="86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96" t="s">
        <v>148</v>
      </c>
      <c r="B131" s="89" t="s">
        <v>149</v>
      </c>
      <c r="C131" s="89"/>
      <c r="D131" s="86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96" t="s">
        <v>150</v>
      </c>
      <c r="B132" s="86" t="s">
        <v>151</v>
      </c>
      <c r="C132" s="86"/>
      <c r="D132" s="86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96" t="s">
        <v>152</v>
      </c>
      <c r="B133" s="89" t="s">
        <v>153</v>
      </c>
      <c r="C133" s="86"/>
      <c r="D133" s="86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96" t="s">
        <v>154</v>
      </c>
      <c r="B134" s="89" t="s">
        <v>155</v>
      </c>
      <c r="C134" s="86"/>
      <c r="D134" s="86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96" t="s">
        <v>156</v>
      </c>
      <c r="B135" s="89" t="s">
        <v>157</v>
      </c>
      <c r="C135" s="86"/>
      <c r="D135" s="86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105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105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106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88" t="s">
        <v>158</v>
      </c>
      <c r="B139" s="89" t="s">
        <v>159</v>
      </c>
      <c r="C139" s="86"/>
      <c r="D139" s="86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96" t="str">
        <f>HYPERLINK("https://leetcode.com/problems/redundant-connection-ii/","Redundant connection 2")</f>
        <v>Redundant connection 2</v>
      </c>
      <c r="B140" s="89" t="s">
        <v>160</v>
      </c>
      <c r="C140" s="86"/>
      <c r="D140" s="86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5" t="s">
        <v>161</v>
      </c>
      <c r="B141" s="107" t="s">
        <v>162</v>
      </c>
      <c r="C141" s="86"/>
      <c r="D141" s="86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108" t="str">
        <f>HYPERLINK("https://leetcode.com/problems/sort-items-by-groups-respecting-dependencies/","Sort item by group accord to dependencies")</f>
        <v>Sort item by group accord to dependencies</v>
      </c>
      <c r="B142" s="86" t="s">
        <v>163</v>
      </c>
      <c r="C142" s="86" t="s">
        <v>120</v>
      </c>
      <c r="D142" s="86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100" t="str">
        <f>HYPERLINK("https://leetcode.com/problems/as-far-from-land-as-possible/","As far from land as possible")</f>
        <v>As far from land as possible</v>
      </c>
      <c r="B143" s="89" t="s">
        <v>164</v>
      </c>
      <c r="C143" s="86"/>
      <c r="D143" s="86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96" t="s">
        <v>165</v>
      </c>
      <c r="B144" s="89" t="s">
        <v>166</v>
      </c>
      <c r="C144" s="86"/>
      <c r="D144" s="86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6.5" customHeight="1">
      <c r="A145" s="92" t="str">
        <f>HYPERLINK("https://leetcode.com/problems/shortest-bridge/","Shortest bridge")</f>
        <v>Shortest bridge</v>
      </c>
      <c r="B145" s="86"/>
      <c r="C145" s="86"/>
      <c r="D145" s="87" t="s">
        <v>167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6.5" customHeight="1">
      <c r="A146" s="109"/>
      <c r="B146" s="103"/>
      <c r="C146" s="103"/>
      <c r="D146" s="103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6.5" customHeight="1">
      <c r="A147" s="110"/>
      <c r="B147" s="103"/>
      <c r="C147" s="103"/>
      <c r="D147" s="103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6.5" customHeight="1">
      <c r="A148" s="88" t="s">
        <v>168</v>
      </c>
      <c r="B148" s="89" t="s">
        <v>169</v>
      </c>
      <c r="C148" s="86"/>
      <c r="D148" s="86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6.5" customHeight="1">
      <c r="A149" s="96" t="s">
        <v>170</v>
      </c>
      <c r="B149" s="89"/>
      <c r="C149" s="86"/>
      <c r="D149" s="86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6.5" customHeight="1">
      <c r="A150" s="96" t="s">
        <v>171</v>
      </c>
      <c r="B150" s="86"/>
      <c r="C150" s="86"/>
      <c r="D150" s="86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6.5" customHeight="1">
      <c r="A151" s="96" t="s">
        <v>172</v>
      </c>
      <c r="B151" s="89" t="s">
        <v>173</v>
      </c>
      <c r="C151" s="89" t="s">
        <v>106</v>
      </c>
      <c r="D151" s="8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6.5" customHeight="1">
      <c r="A152" s="32" t="str">
        <f>HYPERLINK("https://leetcode.com/problems/walls-and-gates/","Walls and gates")</f>
        <v>Walls and gates</v>
      </c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6.5" customHeight="1">
      <c r="A153" s="109"/>
      <c r="B153" s="103"/>
      <c r="C153" s="103"/>
      <c r="D153" s="103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6.5" customHeight="1">
      <c r="A154" s="109"/>
      <c r="B154" s="103"/>
      <c r="C154" s="103"/>
      <c r="D154" s="103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6.5" customHeight="1">
      <c r="A155" s="111"/>
      <c r="B155" s="103"/>
      <c r="C155" s="103"/>
      <c r="D155" s="103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96" t="s">
        <v>174</v>
      </c>
      <c r="B156" s="89" t="s">
        <v>175</v>
      </c>
      <c r="C156" s="86"/>
      <c r="D156" s="86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96" t="s">
        <v>176</v>
      </c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39"/>
      <c r="X157" s="39"/>
      <c r="Y157" s="39"/>
      <c r="Z157" s="39"/>
    </row>
    <row r="158">
      <c r="A158" s="32" t="str">
        <f>HYPERLINK("https://www.geeksforgeeks.org/minimum-number-swaps-required-sort-array/","Min swaps required to sort array")</f>
        <v>Min swaps required to sort array</v>
      </c>
      <c r="B158" s="39" t="s">
        <v>177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96" t="s">
        <v>178</v>
      </c>
      <c r="B159" s="89" t="s">
        <v>179</v>
      </c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39"/>
      <c r="X159" s="39"/>
      <c r="Y159" s="39"/>
      <c r="Z159" s="39"/>
    </row>
    <row r="160" ht="16.5" customHeight="1">
      <c r="A160" s="88" t="str">
        <f>HYPERLINK("https://www.geeksforgeeks.org/articulation-points-or-cut-vertices-in-a-graph/","Articulation point")</f>
        <v>Articulation point</v>
      </c>
      <c r="B160" s="89" t="s">
        <v>180</v>
      </c>
      <c r="C160" s="86"/>
      <c r="D160" s="86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6.5" customHeight="1">
      <c r="A161" s="112"/>
      <c r="B161" s="102"/>
      <c r="C161" s="103"/>
      <c r="D161" s="103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6.5" customHeight="1">
      <c r="A162" s="112"/>
      <c r="B162" s="102"/>
      <c r="C162" s="103"/>
      <c r="D162" s="103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6.5" customHeight="1">
      <c r="A163" s="106"/>
      <c r="B163" s="102"/>
      <c r="C163" s="103"/>
      <c r="D163" s="103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6.5" customHeight="1">
      <c r="A164" s="88" t="s">
        <v>181</v>
      </c>
      <c r="B164" s="113" t="s">
        <v>182</v>
      </c>
      <c r="C164" s="113"/>
      <c r="D164" s="113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6.5" customHeight="1">
      <c r="A165" s="96" t="s">
        <v>183</v>
      </c>
      <c r="B165" s="89" t="s">
        <v>184</v>
      </c>
      <c r="C165" s="86"/>
      <c r="D165" s="86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100" t="s">
        <v>185</v>
      </c>
      <c r="B166" s="89" t="s">
        <v>186</v>
      </c>
      <c r="C166" s="86"/>
      <c r="D166" s="86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88" t="s">
        <v>187</v>
      </c>
      <c r="B167" s="89" t="s">
        <v>188</v>
      </c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39"/>
      <c r="X167" s="39"/>
      <c r="Y167" s="39"/>
      <c r="Z167" s="39"/>
    </row>
    <row r="168">
      <c r="A168" s="96" t="s">
        <v>189</v>
      </c>
      <c r="B168" s="89" t="s">
        <v>190</v>
      </c>
      <c r="C168" s="86"/>
      <c r="D168" s="86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114"/>
      <c r="V169" s="114"/>
      <c r="W169" s="114"/>
      <c r="X169" s="114"/>
      <c r="Y169" s="114"/>
      <c r="Z169" s="114"/>
    </row>
    <row r="170">
      <c r="A170" s="67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>
      <c r="A171" s="34" t="str">
        <f>HYPERLINK("https://leetcode.com/problems/rabbits-in-forest/","Rabbits in forest")</f>
        <v>Rabbits in forest</v>
      </c>
      <c r="B171" s="35" t="s">
        <v>191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4" t="str">
        <f>HYPERLINK("https://www.geeksforgeeks.org/maximum-consecutive-ones-or-zeros-in-a-binary-array/","Longest consecutive 1's")</f>
        <v>Longest consecutive 1's</v>
      </c>
      <c r="B172" s="35" t="s">
        <v>192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4" t="str">
        <f>HYPERLINK("https://leetcode.com/problems/subarray-sum-equals-k/","number of subarrays sum exactly k")</f>
        <v>number of subarrays sum exactly k</v>
      </c>
      <c r="B173" s="35" t="s">
        <v>193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8" t="str">
        <f>HYPERLINK("https://www.geeksforgeeks.org/count-sub-arrays-sum-divisible-k/","Subarray sum Divisible by k")</f>
        <v>Subarray sum Divisible by k</v>
      </c>
      <c r="B174" s="39" t="s">
        <v>194</v>
      </c>
      <c r="C174" s="58" t="s">
        <v>195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8" t="str">
        <f>HYPERLINK("https://leetcode.com/problems/k-closest-points-to-origin/","K closest point from origin")</f>
        <v>K closest point from origin</v>
      </c>
      <c r="B175" s="39" t="s">
        <v>196</v>
      </c>
      <c r="C175" s="58" t="s">
        <v>197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8" t="str">
        <f>HYPERLINK("https://www.geeksforgeeks.org/count-subarrays-equal-number-1s-0s/","subarray with equal number of 0 and 1")</f>
        <v>subarray with equal number of 0 and 1</v>
      </c>
      <c r="B176" s="39" t="s">
        <v>198</v>
      </c>
      <c r="C176" s="58" t="s">
        <v>199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50" t="str">
        <f>HYPERLINK("https://www.geeksforgeeks.org/substring-equal-number-0-1-2/","Substring with equal 0 1 and 2")</f>
        <v>Substring with equal 0 1 and 2</v>
      </c>
      <c r="B177" s="45" t="s">
        <v>200</v>
      </c>
      <c r="C177" s="49" t="s">
        <v>201</v>
      </c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9">
      <c r="A179" s="115"/>
    </row>
    <row r="180">
      <c r="A180" s="50" t="str">
        <f>HYPERLINK("https://leetcode.com/problems/minimum-number-of-refueling-stops/","Minimum number of refueling spots")</f>
        <v>Minimum number of refueling spots</v>
      </c>
      <c r="B180" s="45" t="s">
        <v>202</v>
      </c>
      <c r="C180" s="49" t="s">
        <v>203</v>
      </c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34" t="str">
        <f>HYPERLINK("https://www.geeksforgeeks.org/check-whether-arithmetic-progression-can-formed-given-array/","Check AP sequence")</f>
        <v>Check AP sequence</v>
      </c>
      <c r="B181" s="35" t="s">
        <v>204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116" t="str">
        <f>HYPERLINK("https://leetcode.com/problems/x-of-a-kind-in-a-deck-of-cards/","X of akind in a deck")</f>
        <v>X of akind in a deck</v>
      </c>
      <c r="B182" s="35" t="s">
        <v>205</v>
      </c>
      <c r="C182" s="36" t="s">
        <v>206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50" t="str">
        <f>HYPERLINK("https://leetcode.com/problems/array-of-doubled-pairs/","Array of doubled Pair")</f>
        <v>Array of doubled Pair</v>
      </c>
      <c r="B183" s="45" t="s">
        <v>207</v>
      </c>
      <c r="C183" s="49" t="s">
        <v>208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38" t="str">
        <f>HYPERLINK("https://practice.geeksforgeeks.org/problems/morning-assembly/0","Morning Assembly")</f>
        <v>Morning Assembly</v>
      </c>
      <c r="B184" s="39" t="s">
        <v>209</v>
      </c>
      <c r="C184" s="58" t="s">
        <v>210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4" t="str">
        <f>HYPERLINK("https://leetcode.com/problems/longest-consecutive-sequence/","Longest consecutive sequence")</f>
        <v>Longest consecutive sequence</v>
      </c>
      <c r="B185" s="35" t="s">
        <v>211</v>
      </c>
      <c r="C185" s="36" t="s">
        <v>212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8" t="str">
        <f>HYPERLINK("https://leetcode.com/problems/brick-wall/","Brick wall")</f>
        <v>Brick wall</v>
      </c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4" t="str">
        <f>HYPERLINK("https://leetcode.com/problems/isomorphic-strings/","Isomorphic string")</f>
        <v>Isomorphic string</v>
      </c>
      <c r="B187" s="35" t="s">
        <v>213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43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117"/>
      <c r="B189" s="118"/>
      <c r="C189" s="118"/>
      <c r="D189" s="118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67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50" t="str">
        <f>HYPERLINK("https://leetcode.com/problems/grid-illumination/","Grid illumination")</f>
        <v>Grid illumination</v>
      </c>
      <c r="B191" s="45" t="s">
        <v>214</v>
      </c>
      <c r="C191" s="49" t="s">
        <v>215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119" t="str">
        <f>HYPERLINK("https://www.geeksforgeeks.org/rearrange-characters-string-no-two-adjacent/","rearrange character string such that no two are same")</f>
        <v>rearrange character string such that no two are same</v>
      </c>
      <c r="B192" s="79" t="s">
        <v>216</v>
      </c>
      <c r="C192" s="80" t="s">
        <v>217</v>
      </c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45"/>
      <c r="X192" s="45"/>
      <c r="Y192" s="45"/>
      <c r="Z192" s="45"/>
    </row>
    <row r="193">
      <c r="A193" s="34" t="str">
        <f>HYPERLINK("https://leetcode.com/problems/island-perimeter/","Island perimeter")</f>
        <v>Island perimeter</v>
      </c>
      <c r="B193" s="35" t="s">
        <v>218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120" t="str">
        <f>HYPERLINK("https://leetcode.com/problems/maximum-frequency-stack/","max frequency stack")</f>
        <v>max frequency stack</v>
      </c>
      <c r="B194" s="45" t="s">
        <v>219</v>
      </c>
      <c r="C194" s="80" t="s">
        <v>220</v>
      </c>
      <c r="D194" s="7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38" t="str">
        <f>HYPERLINK("https://www.geeksforgeeks.org/length-largest-subarray-contiguous-elements-set-1/","length of largest subarray with continuous element")</f>
        <v>length of largest subarray with continuous element</v>
      </c>
      <c r="B195" s="86" t="s">
        <v>221</v>
      </c>
      <c r="C195" s="121"/>
      <c r="D195" s="86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8" t="str">
        <f>HYPERLINK("https://www.geeksforgeeks.org/length-largest-subarray-contiguous-elements-set-2/","length of largest subarray with cont element 2")</f>
        <v>length of largest subarray with cont element 2</v>
      </c>
      <c r="B196" s="39" t="s">
        <v>222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50" t="str">
        <f>HYPERLINK("https://leetcode.com/problems/sliding-window-maximum/","Sliding window maximum")</f>
        <v>Sliding window maximum</v>
      </c>
      <c r="B197" s="45" t="s">
        <v>223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122" t="str">
        <f>HYPERLINK("https://leetcode.com/problems/trapping-rain-water/","trapping rain water")</f>
        <v>trapping rain water</v>
      </c>
      <c r="B198" s="95" t="s">
        <v>224</v>
      </c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35"/>
      <c r="X198" s="35"/>
      <c r="Y198" s="35"/>
      <c r="Z198" s="35"/>
    </row>
    <row r="199">
      <c r="A199" s="123"/>
      <c r="B199" s="77"/>
      <c r="C199" s="77"/>
      <c r="D199" s="77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123"/>
      <c r="B200" s="77"/>
      <c r="C200" s="77"/>
      <c r="D200" s="77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124"/>
      <c r="B201" s="77"/>
      <c r="C201" s="77"/>
      <c r="D201" s="77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125" t="s">
        <v>225</v>
      </c>
      <c r="B202" s="77" t="s">
        <v>226</v>
      </c>
      <c r="C202" s="77"/>
      <c r="D202" s="77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75" t="s">
        <v>227</v>
      </c>
      <c r="B203" s="39" t="s">
        <v>227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4" t="str">
        <f>HYPERLINK("https://leetcode.com/problems/kth-smallest-element-in-a-sorted-matrix/","Kth smallest element in sorted 2d matrix")</f>
        <v>Kth smallest element in sorted 2d matrix</v>
      </c>
      <c r="B204" s="35" t="s">
        <v>228</v>
      </c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4" t="str">
        <f>HYPERLINK("https://leetcode.com/problems/k-th-smallest-prime-fraction/","Kth smallest prime fraction")</f>
        <v>Kth smallest prime fraction</v>
      </c>
      <c r="B205" s="35" t="s">
        <v>229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50" t="str">
        <f>HYPERLINK("https://leetcode.com/problems/bulb-switcher/","bulb switcher")</f>
        <v>bulb switcher</v>
      </c>
      <c r="B206" s="45" t="s">
        <v>230</v>
      </c>
      <c r="C206" s="49" t="s">
        <v>231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34" t="str">
        <f>HYPERLINK("https://www.geeksforgeeks.org/count-pairs-in-array-whose-sum-is-divisible-by-k/","Count Pair whose sum is divisible by k")</f>
        <v>Count Pair whose sum is divisible by k</v>
      </c>
      <c r="B207" s="35" t="s">
        <v>232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43" t="str">
        <f>HYPERLINK("https://leetcode.com/problems/employee-free-time/","Employee Free time")</f>
        <v>Employee Free time</v>
      </c>
      <c r="B208" s="42" t="s">
        <v>233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3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5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122" t="str">
        <f>HYPERLINK("https://practice.geeksforgeeks.org/problems/pairs-of-non-coinciding-points/0","Pairs of coinciding points")</f>
        <v>Pairs of coinciding points</v>
      </c>
      <c r="B212" s="95" t="s">
        <v>234</v>
      </c>
      <c r="C212" s="95"/>
      <c r="D212" s="95"/>
      <c r="E212" s="95"/>
      <c r="F212" s="9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61" t="str">
        <f>HYPERLINK("https://www.geeksforgeeks.org/find-smallest-number-whose-digits-multiply-given-number-n/","smallest number whose digit mult to given no.")</f>
        <v>smallest number whose digit mult to given no.</v>
      </c>
      <c r="B213" s="62" t="s">
        <v>235</v>
      </c>
      <c r="C213" s="63" t="s">
        <v>236</v>
      </c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50" t="str">
        <f>HYPERLINK("https://www.geeksforgeeks.org/check-if-frequency-of-all-characters-can-become-same-by-one-removal/","same frequency after one removal")</f>
        <v>same frequency after one removal</v>
      </c>
      <c r="B214" s="45" t="s">
        <v>237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126" t="str">
        <f>HYPERLINK("https://practice.geeksforgeeks.org/problems/a-simple-fraction/0","A simple fraction")</f>
        <v>A simple fraction</v>
      </c>
      <c r="B215" s="86" t="s">
        <v>238</v>
      </c>
      <c r="C215" s="86"/>
      <c r="D215" s="86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4" t="str">
        <f>HYPERLINK("https://leetcode.com/problems/find-all-anagrams-in-a-string/","Find all anagrams in a string")</f>
        <v>Find all anagrams in a string</v>
      </c>
      <c r="B216" s="35" t="s">
        <v>239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4" t="str">
        <f>HYPERLINK("https://www.geeksforgeeks.org/check-anagram-string-palindrome-not/","Anagram Pallindrome")</f>
        <v>Anagram Pallindrome</v>
      </c>
      <c r="B217" s="36" t="s">
        <v>240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4" t="str">
        <f>HYPERLINK("https://leetcode.com/problems/group-anagrams/","Group anagram")</f>
        <v>Group anagram</v>
      </c>
      <c r="B218" s="35" t="s">
        <v>241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4" t="str">
        <f>HYPERLINK("https://leetcode.com/problems/minimum-window-substring/","Find smallest size of string containing all char of other")</f>
        <v>Find smallest size of string containing all char of other</v>
      </c>
      <c r="B219" s="35" t="s">
        <v>242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8" t="str">
        <f>HYPERLINK("https://www.geeksforgeeks.org/smallest-subarray-with-all-occurrences-of-a-most-frequent-element/","smallest subarray with all the occurence of MFE")</f>
        <v>smallest subarray with all the occurence of MFE</v>
      </c>
      <c r="B220" s="39" t="s">
        <v>243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3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5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34" t="str">
        <f>HYPERLINK("https://www.geeksforgeeks.org/check-two-strings-k-anagrams-not/","K anagram")</f>
        <v>K anagram</v>
      </c>
      <c r="B224" s="35" t="s">
        <v>244</v>
      </c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8" t="str">
        <f>HYPERLINK("https://www.geeksforgeeks.org/length-of-the-longest-substring-without-repeating-characters/","longest substring with unique character")</f>
        <v>longest substring with unique character</v>
      </c>
      <c r="B225" s="39" t="s">
        <v>245</v>
      </c>
      <c r="C225" s="58" t="s">
        <v>246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127" t="str">
        <f>HYPERLINK("https://leetcode.com/problems/insert-delete-getrandom-o1/","Insert Delete GetRandom O(1)")</f>
        <v>Insert Delete GetRandom O(1)</v>
      </c>
      <c r="B226" s="79" t="s">
        <v>247</v>
      </c>
      <c r="C226" s="80" t="s">
        <v>248</v>
      </c>
      <c r="D226" s="7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127" t="str">
        <f>HYPERLINK("https://leetcode.com/problems/insert-delete-getrandom-o1-duplicates-allowed/","Insert delete get random duplicates allowed")</f>
        <v>Insert delete get random duplicates allowed</v>
      </c>
      <c r="B227" s="79" t="s">
        <v>249</v>
      </c>
      <c r="C227" s="128" t="s">
        <v>250</v>
      </c>
      <c r="D227" s="129"/>
      <c r="E227" s="129"/>
      <c r="F227" s="129"/>
      <c r="G227" s="129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38" t="str">
        <f>HYPERLINK("https://www.geeksforgeeks.org/binary-heap/","Binary heap")</f>
        <v>Binary heap</v>
      </c>
      <c r="B228" s="39" t="s">
        <v>251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8" t="str">
        <f>HYPERLINK("https://www.geeksforgeeks.org/building-heap-from-array/","Build heap from array")</f>
        <v>Build heap from array</v>
      </c>
      <c r="B229" s="39" t="s">
        <v>252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122" t="str">
        <f>HYPERLINK("https://www.geeksforgeeks.org/heap-sort/","Heap sort")</f>
        <v>Heap sort</v>
      </c>
      <c r="B230" s="95" t="s">
        <v>253</v>
      </c>
      <c r="C230" s="95"/>
      <c r="D230" s="95"/>
      <c r="E230" s="95"/>
      <c r="F230" s="95"/>
      <c r="G230" s="9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125"/>
      <c r="B231" s="130"/>
      <c r="C231" s="131"/>
      <c r="D231" s="13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32"/>
      <c r="B232" s="133"/>
      <c r="C232" s="134"/>
      <c r="D232" s="134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35"/>
      <c r="B233" s="133"/>
      <c r="C233" s="134"/>
      <c r="D233" s="134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36" t="s">
        <v>254</v>
      </c>
    </row>
    <row r="235">
      <c r="A235" s="137" t="str">
        <f>HYPERLINK("https://leetcode.com/problems/median-of-two-sorted-arrays/","median of two sorted array")</f>
        <v>median of two sorted array</v>
      </c>
      <c r="B235" s="138" t="s">
        <v>255</v>
      </c>
      <c r="C235" s="138"/>
      <c r="D235" s="138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116" t="str">
        <f>HYPERLINK("https://leetcode.com/problems/capacity-to-ship-packages-within-d-days/","capacity to ship within D days")</f>
        <v>capacity to ship within D days</v>
      </c>
      <c r="B236" s="35" t="s">
        <v>256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139" t="str">
        <f>HYPERLINK("https://leetcode.com/problems/split-array-largest-sum/","split array largest sum")</f>
        <v>split array largest sum</v>
      </c>
      <c r="B237" s="140" t="s">
        <v>257</v>
      </c>
      <c r="C237" s="59" t="s">
        <v>258</v>
      </c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88" t="str">
        <f>HYPERLINK("https://leetcode.com/problems/koko-eating-bananas/","koko eating bananas")</f>
        <v>koko eating bananas</v>
      </c>
      <c r="B238" s="140" t="s">
        <v>259</v>
      </c>
      <c r="C238" s="58" t="s">
        <v>260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1" t="str">
        <f>HYPERLINK("https://leetcode.com/problems/find-the-smallest-divisor-given-a-threshold/","smallest divisor given a threshold")</f>
        <v>smallest divisor given a threshold</v>
      </c>
      <c r="B239" s="72" t="s">
        <v>261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75" t="s">
        <v>262</v>
      </c>
      <c r="B240" s="58" t="s">
        <v>263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141"/>
      <c r="B241" s="1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141"/>
      <c r="B242" s="1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143"/>
      <c r="B243" s="1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144" t="str">
        <f>HYPERLINK("https://www.geeksforgeeks.org/counting-sort/","counting sort")</f>
        <v>counting sort</v>
      </c>
      <c r="B244" s="20" t="s">
        <v>264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44" t="str">
        <f>HYPERLINK("https://www.geeksforgeeks.org/merge-sort/","merge sort")</f>
        <v>merge sort</v>
      </c>
      <c r="B245" s="20" t="s">
        <v>265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45" t="str">
        <f>HYPERLINK("https://www.geeksforgeeks.org/counting-inversions/","count inversions")</f>
        <v>count inversions</v>
      </c>
      <c r="B246" s="45" t="s">
        <v>266</v>
      </c>
      <c r="C246" s="49" t="s">
        <v>267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38" t="str">
        <f>HYPERLINK("https://leetcode.com/problems/search-in-rotated-sorted-array/","search in rotated sorted array")</f>
        <v>search in rotated sorted array</v>
      </c>
      <c r="B247" s="39" t="s">
        <v>268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4" t="str">
        <f>HYPERLINK("https://leetcode.com/problems/k-th-smallest-prime-fraction/","Kth smallest prime fraction")</f>
        <v>Kth smallest prime fraction</v>
      </c>
      <c r="B248" s="35" t="s">
        <v>229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146" t="s">
        <v>269</v>
      </c>
      <c r="B249" s="72"/>
      <c r="C249" s="70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98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55" t="s">
        <v>270</v>
      </c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147"/>
    </row>
    <row r="253">
      <c r="A253" s="122" t="s">
        <v>271</v>
      </c>
      <c r="B253" s="95" t="s">
        <v>272</v>
      </c>
      <c r="C253" s="70"/>
      <c r="D253" s="70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273</v>
      </c>
      <c r="B254" s="39" t="s">
        <v>274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148" t="s">
        <v>275</v>
      </c>
      <c r="B255" s="35" t="s">
        <v>276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149" t="s">
        <v>277</v>
      </c>
      <c r="B256" s="26"/>
      <c r="C256" s="59" t="s">
        <v>278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148" t="s">
        <v>279</v>
      </c>
      <c r="B257" s="35" t="s">
        <v>279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148" t="s">
        <v>280</v>
      </c>
      <c r="B258" s="35" t="s">
        <v>280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150"/>
      <c r="B259" s="4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7"/>
      <c r="B260" s="4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48" t="s">
        <v>281</v>
      </c>
      <c r="B261" s="35" t="s">
        <v>282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151" t="s">
        <v>281</v>
      </c>
      <c r="B262" s="45" t="s">
        <v>283</v>
      </c>
      <c r="C262" s="46" t="s">
        <v>284</v>
      </c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151" t="s">
        <v>285</v>
      </c>
      <c r="B263" s="45" t="s">
        <v>286</v>
      </c>
      <c r="C263" s="46" t="s">
        <v>287</v>
      </c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145" t="str">
        <f>HYPERLINK("https://leetcode.com/problems/russian-doll-envelopes/","Russian doll envelopes")</f>
        <v>Russian doll envelopes</v>
      </c>
      <c r="B264" s="45" t="s">
        <v>288</v>
      </c>
      <c r="C264" s="49" t="s">
        <v>289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75" t="s">
        <v>290</v>
      </c>
      <c r="B265" s="26" t="s">
        <v>291</v>
      </c>
      <c r="C265" s="2" t="s">
        <v>292</v>
      </c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151" t="s">
        <v>293</v>
      </c>
      <c r="B266" s="45" t="s">
        <v>294</v>
      </c>
      <c r="C266" s="46" t="s">
        <v>295</v>
      </c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151" t="str">
        <f>HYPERLINK("https://www.geeksforgeeks.org/maximum-sum-alternating-subsequence-sum/","max sum alternating subsequence")</f>
        <v>max sum alternating subsequence</v>
      </c>
      <c r="B267" s="47" t="s">
        <v>296</v>
      </c>
      <c r="C267" s="152" t="s">
        <v>297</v>
      </c>
      <c r="D267" s="46" t="s">
        <v>298</v>
      </c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15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5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53" t="str">
        <f>HYPERLINK("https://leetcode.com/problems/best-time-to-buy-and-sell-stock/","best time to buy and sell stock")</f>
        <v>best time to buy and sell stock</v>
      </c>
      <c r="B271" s="37" t="s">
        <v>299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153" t="str">
        <f>HYPERLINK("https://leetcode.com/problems/best-time-to-buy-and-sell-stock-ii/","best time to buy and sell 2")</f>
        <v>best time to buy and sell 2</v>
      </c>
      <c r="B272" s="37" t="s">
        <v>300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154" t="str">
        <f>HYPERLINK("https://leetcode.com/problems/best-time-to-buy-and-sell-stock-with-cooldown/","best time to buy and sell with cool down")</f>
        <v>best time to buy and sell with cool down</v>
      </c>
      <c r="B273" s="39" t="s">
        <v>301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145" t="str">
        <f>HYPERLINK("https://leetcode.com/problems/best-time-to-buy-and-sell-stock-with-transaction-fee/","buy and sell with transaction time")</f>
        <v>buy and sell with transaction time</v>
      </c>
      <c r="B274" s="45" t="s">
        <v>302</v>
      </c>
      <c r="C274" s="49" t="s">
        <v>303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145" t="str">
        <f>HYPERLINK("https://leetcode.com/problems/best-time-to-buy-and-sell-stock-iii/","best time to buy and sell 3")</f>
        <v>best time to buy and sell 3</v>
      </c>
      <c r="B275" s="47" t="s">
        <v>304</v>
      </c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145" t="str">
        <f>HYPERLINK("https://leetcode.com/problems/best-time-to-buy-and-sell-stock-iv/","best time to but and sell 4")</f>
        <v>best time to but and sell 4</v>
      </c>
      <c r="B276" s="45" t="s">
        <v>305</v>
      </c>
      <c r="C276" s="49" t="s">
        <v>306</v>
      </c>
      <c r="D276" s="49" t="s">
        <v>307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155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155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6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56" t="s">
        <v>308</v>
      </c>
      <c r="B280" s="26" t="s">
        <v>308</v>
      </c>
      <c r="C280" s="59" t="s">
        <v>309</v>
      </c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116" t="s">
        <v>310</v>
      </c>
      <c r="B281" s="37" t="s">
        <v>310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75" t="s">
        <v>311</v>
      </c>
      <c r="B282" s="26" t="s">
        <v>311</v>
      </c>
      <c r="C282" s="59" t="s">
        <v>312</v>
      </c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157" t="s">
        <v>313</v>
      </c>
      <c r="B283" s="158" t="s">
        <v>314</v>
      </c>
      <c r="C283" s="158" t="s">
        <v>315</v>
      </c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>
      <c r="A284" s="160" t="s">
        <v>316</v>
      </c>
      <c r="B284" s="72"/>
      <c r="C284" s="4" t="s">
        <v>317</v>
      </c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141" t="s">
        <v>318</v>
      </c>
      <c r="B285" s="99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61" t="s">
        <v>319</v>
      </c>
      <c r="B286" s="26" t="s">
        <v>320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16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6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63" t="str">
        <f>HYPERLINK("https://leetcode.com/problems/burst-balloons/","burst balloons")</f>
        <v>burst balloons</v>
      </c>
      <c r="B290" s="47" t="s">
        <v>321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164" t="str">
        <f>HYPERLINK("https://leetcode.com/problems/minimum-score-triangulation-of-polygon/","Minimum score triangulation")</f>
        <v>Minimum score triangulation</v>
      </c>
      <c r="B291" s="165" t="s">
        <v>322</v>
      </c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>
      <c r="A292" s="16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6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6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68" t="s">
        <v>323</v>
      </c>
      <c r="B295" s="47" t="s">
        <v>323</v>
      </c>
      <c r="C295" s="46" t="s">
        <v>324</v>
      </c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25" t="s">
        <v>325</v>
      </c>
      <c r="B296" s="26" t="s">
        <v>326</v>
      </c>
      <c r="C296" s="59" t="s">
        <v>258</v>
      </c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169" t="str">
        <f>HYPERLINK("https://www.geeksforgeeks.org/ugly-numbers/","Ugly number")</f>
        <v>Ugly number</v>
      </c>
      <c r="B297" s="47" t="s">
        <v>327</v>
      </c>
      <c r="C297" s="152" t="s">
        <v>328</v>
      </c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170" t="str">
        <f>HYPERLINK("https://www.geeksforgeeks.org/super-ugly-number-number-whose-prime-factors-given-set/","Super ugly number")</f>
        <v>Super ugly number</v>
      </c>
      <c r="B298" s="26" t="s">
        <v>329</v>
      </c>
      <c r="C298" s="59" t="s">
        <v>330</v>
      </c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171" t="s">
        <v>331</v>
      </c>
      <c r="B299" s="37" t="s">
        <v>331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172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2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3" t="str">
        <f>HYPERLINK("https://leetcode.com/problems/domino-and-tromino-tiling/","Domino and tromino tilling")</f>
        <v>Domino and tromino tilling</v>
      </c>
      <c r="B302" s="37" t="s">
        <v>332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164" t="str">
        <f>HYPERLINK("https://leetcode.com/problems/regular-expression-matching/","Regular expression matching")</f>
        <v>Regular expression matching</v>
      </c>
      <c r="B303" s="165" t="s">
        <v>333</v>
      </c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>
      <c r="A304" s="25" t="str">
        <f>HYPERLINK("https://www.geeksforgeeks.org/maximum-sum-such-that-no-two-elements-are-adjacent/","Max sum with no 2 adjacent element")</f>
        <v>Max sum with no 2 adjacent element</v>
      </c>
      <c r="B304" s="26" t="s">
        <v>334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164" t="str">
        <f>HYPERLINK("https://leetcode.com/problems/pizza-with-3n-slices/","Pizza with 3n slices")</f>
        <v>Pizza with 3n slices</v>
      </c>
      <c r="B305" s="165" t="s">
        <v>335</v>
      </c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>
      <c r="A306" s="163" t="str">
        <f>HYPERLINK("https://www.geeksforgeeks.org/count-number-of-ways-to-partition-a-set-into-k-subsets/","Partition of sets into k subsets")</f>
        <v>Partition of sets into k subsets</v>
      </c>
      <c r="B306" s="47" t="s">
        <v>336</v>
      </c>
      <c r="C306" s="46" t="s">
        <v>337</v>
      </c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163" t="str">
        <f>HYPERLINK("https://www.geeksforgeeks.org/optimal-strategy-for-a-game-dp-31/","Can i win")</f>
        <v>Can i win</v>
      </c>
      <c r="B307" s="47" t="s">
        <v>338</v>
      </c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25" t="str">
        <f>HYPERLINK("https://www.geeksforgeeks.org/probability-knight-remain-chessboard/","Knight probability")</f>
        <v>Knight probability</v>
      </c>
      <c r="B308" s="26" t="s">
        <v>339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168" t="str">
        <f>HYPERLINK("https://www.geeksforgeeks.org/temple-offerings/","Temple offering")</f>
        <v>Temple offering</v>
      </c>
      <c r="B309" s="47" t="s">
        <v>340</v>
      </c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172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2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25" t="str">
        <f>HYPERLINK("https://www.geeksforgeeks.org/find-water-in-a-glass/","Find water in glass")</f>
        <v>Find water in glass</v>
      </c>
      <c r="B312" s="26" t="s">
        <v>341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166" t="str">
        <f>HYPERLINK("https://leetcode.com/problems/maximum-sum-of-3-non-overlapping-subarrays/","Maximum sum of 3 non overlapping subarrays")</f>
        <v>Maximum sum of 3 non overlapping subarrays</v>
      </c>
      <c r="B313" s="7" t="s">
        <v>334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66" t="str">
        <f>HYPERLINK("https://www.geeksforgeeks.org/remove-minimum-elements-either-side-2min-max/","Remove min element according to constraint")</f>
        <v>Remove min element according to constraint</v>
      </c>
      <c r="B314" s="7" t="s">
        <v>342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25" t="str">
        <f>HYPERLINK("https://www.geeksforgeeks.org/find-if-string-is-k-palindrome-or-not/","String is k pallindromic or not")</f>
        <v>String is k pallindromic or not</v>
      </c>
      <c r="B315" s="26" t="s">
        <v>343</v>
      </c>
      <c r="C315" s="59" t="s">
        <v>344</v>
      </c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5" t="str">
        <f>HYPERLINK("https://www.geeksforgeeks.org/shortest-uncommon-subsequence/","Shortest uncommon subsequence")</f>
        <v>Shortest uncommon subsequence</v>
      </c>
      <c r="B316" s="26" t="s">
        <v>345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5" t="str">
        <f>HYPERLINK("https://www.geeksforgeeks.org/minimal-moves-form-string-adding-characters-appending-string/","minimal moves to form a string")</f>
        <v>minimal moves to form a string</v>
      </c>
      <c r="B317" s="26" t="s">
        <v>346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9">
      <c r="A319" s="174"/>
    </row>
    <row r="320">
      <c r="A320" s="163" t="s">
        <v>347</v>
      </c>
      <c r="B320" s="47" t="s">
        <v>347</v>
      </c>
      <c r="C320" s="46" t="s">
        <v>348</v>
      </c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25" t="s">
        <v>349</v>
      </c>
      <c r="B321" s="26" t="s">
        <v>350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161" t="s">
        <v>351</v>
      </c>
      <c r="B322" s="26" t="s">
        <v>351</v>
      </c>
      <c r="C322" s="59" t="s">
        <v>352</v>
      </c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54" t="s">
        <v>353</v>
      </c>
      <c r="B323" s="37" t="s">
        <v>354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59" t="s">
        <v>355</v>
      </c>
      <c r="B324" s="59" t="s">
        <v>354</v>
      </c>
      <c r="C324" s="59" t="s">
        <v>356</v>
      </c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17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71" t="s">
        <v>357</v>
      </c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168" t="s">
        <v>358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161" t="s">
        <v>359</v>
      </c>
      <c r="B329" s="26" t="s">
        <v>359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168" t="s">
        <v>360</v>
      </c>
      <c r="B330" s="47" t="s">
        <v>360</v>
      </c>
      <c r="C330" s="152" t="s">
        <v>361</v>
      </c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2">
      <c r="A332" s="161" t="str">
        <f>HYPERLINK("https://www.geeksforgeeks.org/count-palindromic-subsequence-given-string/","Count all pallindromic subsequence")</f>
        <v>Count all pallindromic subsequence</v>
      </c>
      <c r="B332" s="26"/>
      <c r="C332" s="59" t="s">
        <v>362</v>
      </c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176" t="str">
        <f>HYPERLINK("https://leetcode.com/problems/count-different-palindromic-subsequences/","Count distinct pallindromic subsequence")</f>
        <v>Count distinct pallindromic subsequence</v>
      </c>
      <c r="B333" s="165"/>
      <c r="C333" s="177" t="s">
        <v>363</v>
      </c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>
      <c r="A334" s="163" t="str">
        <f>HYPERLINK("https://www.geeksforgeeks.org/number-subsequences-form-ai-bj-ck/","No. of sequence of type a^i+b^j+c^k")</f>
        <v>No. of sequence of type a^i+b^j+c^k</v>
      </c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54" t="s">
        <v>359</v>
      </c>
      <c r="B335" s="37" t="s">
        <v>359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25" t="s">
        <v>364</v>
      </c>
      <c r="B336" s="26" t="s">
        <v>365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163" t="str">
        <f>HYPERLINK("https://leetcode.com/problems/frog-jump/","Frog jump")</f>
        <v>Frog jump</v>
      </c>
      <c r="B337" s="47" t="s">
        <v>366</v>
      </c>
      <c r="C337" s="46" t="s">
        <v>367</v>
      </c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178" t="str">
        <f>HYPERLINK("https://www.geeksforgeeks.org/wildcard-pattern-matching/","Wildcard pattern matching")</f>
        <v>Wildcard pattern matching</v>
      </c>
      <c r="B338" s="47" t="s">
        <v>368</v>
      </c>
      <c r="C338" s="46" t="s">
        <v>369</v>
      </c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17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8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66"/>
      <c r="B341" s="18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82" t="s">
        <v>370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2" t="str">
        <f>HYPERLINK("https://www.spoj.com/problems/NAJPF/","KMP")</f>
        <v>KMP</v>
      </c>
      <c r="B343" s="121" t="s">
        <v>371</v>
      </c>
      <c r="C343" s="121"/>
      <c r="D343" s="121"/>
      <c r="E343" s="121"/>
      <c r="F343" s="121"/>
      <c r="G343" s="121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183" t="s">
        <v>372</v>
      </c>
      <c r="B344" s="91" t="s">
        <v>373</v>
      </c>
      <c r="C344" s="128" t="s">
        <v>374</v>
      </c>
      <c r="D344" s="129"/>
      <c r="E344" s="129"/>
      <c r="F344" s="129"/>
      <c r="G344" s="129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22" t="str">
        <f>HYPERLINK("https://www.geeksforgeeks.org/z-algorithm-linear-time-pattern-searching-algorithm/","Z algo")</f>
        <v>Z algo</v>
      </c>
      <c r="B345" s="47" t="s">
        <v>375</v>
      </c>
      <c r="C345" s="46" t="s">
        <v>376</v>
      </c>
      <c r="D345" s="47"/>
      <c r="E345" s="47"/>
      <c r="F345" s="184" t="s">
        <v>377</v>
      </c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32" t="str">
        <f>HYPERLINK("https://www.codechef.com/COOK103B/problems/SECPASS","chef and secret password")</f>
        <v>chef and secret password</v>
      </c>
      <c r="B346" s="26" t="s">
        <v>378</v>
      </c>
      <c r="C346" s="59" t="s">
        <v>379</v>
      </c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185" t="str">
        <f>HYPERLINK("https://www.geeksforgeeks.org/manachers-algorithm-linear-time-longest-palindromic-substring-part-1/","Manacher's algo")</f>
        <v>Manacher's algo</v>
      </c>
      <c r="B347" s="186" t="s">
        <v>380</v>
      </c>
      <c r="C347" s="5" t="s">
        <v>381</v>
      </c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7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6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84" t="s">
        <v>382</v>
      </c>
      <c r="B351" s="47" t="s">
        <v>383</v>
      </c>
      <c r="C351" s="46" t="s">
        <v>384</v>
      </c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163" t="str">
        <f>HYPERLINK("https://leetcode.com/problems/scramble-string/","Scramble string")</f>
        <v>Scramble string</v>
      </c>
      <c r="B352" s="47" t="s">
        <v>385</v>
      </c>
      <c r="C352" s="46" t="s">
        <v>386</v>
      </c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187" t="s">
        <v>387</v>
      </c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25" t="s">
        <v>388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5" t="s">
        <v>389</v>
      </c>
      <c r="B355" s="26" t="s">
        <v>390</v>
      </c>
      <c r="C355" s="59" t="s">
        <v>258</v>
      </c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7"/>
    </row>
    <row r="357">
      <c r="A357" s="188" t="s">
        <v>391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8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3" t="s">
        <v>392</v>
      </c>
      <c r="B359" s="69" t="s">
        <v>393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78" t="s">
        <v>394</v>
      </c>
      <c r="B360" s="91" t="s">
        <v>395</v>
      </c>
      <c r="C360" s="46" t="s">
        <v>396</v>
      </c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90" t="str">
        <f>HYPERLINK("https://www.codechef.com/COOK103B/problems/MAXREMOV","Max range query")</f>
        <v>Max range query</v>
      </c>
      <c r="B361" s="91"/>
      <c r="C361" s="46" t="s">
        <v>397</v>
      </c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93" t="s">
        <v>398</v>
      </c>
      <c r="B362" s="69" t="s">
        <v>399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125" t="s">
        <v>400</v>
      </c>
      <c r="B363" s="190" t="s">
        <v>401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8" t="s">
        <v>402</v>
      </c>
      <c r="B364" s="89" t="s">
        <v>403</v>
      </c>
      <c r="C364" s="121"/>
      <c r="D364" s="12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191" t="s">
        <v>404</v>
      </c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16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6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8" t="s">
        <v>405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6" t="s">
        <v>406</v>
      </c>
      <c r="B369" s="89" t="s">
        <v>407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122" t="str">
        <f>HYPERLINK("https://leetcode.com/problems/majority-element/","majority element")</f>
        <v>majority element</v>
      </c>
      <c r="B370" s="95" t="s">
        <v>408</v>
      </c>
      <c r="C370" s="122"/>
      <c r="D370" s="9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8" t="str">
        <f>HYPERLINK("https://leetcode.com/problems/majority-element-ii/","majority element 2")</f>
        <v>majority element 2</v>
      </c>
      <c r="B371" s="39" t="s">
        <v>409</v>
      </c>
      <c r="C371" s="58" t="s">
        <v>410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50" t="str">
        <f>HYPERLINK("geeksforgeeks.org/given-an-array-of-of-size-n-finds-all-the-elements-that-appear-more-than-nk-times/","majority element general")</f>
        <v>majority element general</v>
      </c>
      <c r="B372" s="45" t="s">
        <v>411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192" t="str">
        <f>HYPERLINK("https://leetcode.com/problems/max-chunks-to-make-sorted/","Max chunks to make sorted")</f>
        <v>Max chunks to make sorted</v>
      </c>
      <c r="B373" s="95" t="s">
        <v>412</v>
      </c>
      <c r="C373" s="95"/>
      <c r="D373" s="9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100" t="s">
        <v>413</v>
      </c>
      <c r="B374" s="89" t="s">
        <v>414</v>
      </c>
      <c r="C374" s="121"/>
      <c r="D374" s="121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93" t="s">
        <v>415</v>
      </c>
      <c r="B375" s="69" t="s">
        <v>416</v>
      </c>
      <c r="C375" s="70"/>
      <c r="D375" s="70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193" t="str">
        <f>HYPERLINK("https://www.geeksforgeeks.org/find-the-number-of-jumps-to-reach-x-in-the-number-line-from-zero/","MIn Jump required with +i or -i allowed")</f>
        <v>MIn Jump required with +i or -i allowed</v>
      </c>
      <c r="B376" s="194" t="s">
        <v>417</v>
      </c>
      <c r="C376" s="195"/>
      <c r="D376" s="19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>
      <c r="A377" s="93" t="str">
        <f>HYPERLINK("https://leetcode.com/problems/maximum-product-of-three-numbers/","max product of 3 numbers")</f>
        <v>max product of 3 numbers</v>
      </c>
      <c r="B377" s="69" t="s">
        <v>418</v>
      </c>
      <c r="C377" s="70"/>
      <c r="D377" s="70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71" t="str">
        <f>HYPERLINK("https://leetcode.com/problems/largest-number-at-least-twice-of-others/","largest number atleast twice of others")</f>
        <v>largest number atleast twice of others</v>
      </c>
      <c r="B378" s="72" t="s">
        <v>419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80">
      <c r="A380" s="17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8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1" t="str">
        <f>HYPERLINK("https://leetcode.com/problems/maximum-subarray/","maximum subarray")</f>
        <v>maximum subarray</v>
      </c>
      <c r="B382" s="69" t="s">
        <v>420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90" t="str">
        <f>HYPERLINK("https://www.codechef.com/JAN18/problems/KCON","K-CON")</f>
        <v>K-CON</v>
      </c>
      <c r="B383" s="196" t="s">
        <v>421</v>
      </c>
      <c r="C383" s="128" t="s">
        <v>422</v>
      </c>
      <c r="D383" s="129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197" t="s">
        <v>423</v>
      </c>
      <c r="B384" s="190"/>
      <c r="C384" s="198"/>
      <c r="D384" s="19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3" t="s">
        <v>424</v>
      </c>
      <c r="B385" s="69" t="s">
        <v>425</v>
      </c>
      <c r="C385" s="70"/>
      <c r="D385" s="70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tr">
        <f>HYPERLINK("https://leetcode.com/problems/best-meeting-point/","best meeting points")</f>
        <v>best meeting points</v>
      </c>
      <c r="B386" s="26" t="s">
        <v>426</v>
      </c>
      <c r="C386" s="59" t="s">
        <v>427</v>
      </c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93" t="str">
        <f>HYPERLINK("https://www.geeksforgeeks.org/segregate-0s-and-1s-in-an-array-by-traversing-array-once/","Segregate 0 and 1")</f>
        <v>Segregate 0 and 1</v>
      </c>
      <c r="B387" s="69" t="s">
        <v>428</v>
      </c>
      <c r="C387" s="70"/>
      <c r="D387" s="70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78" t="s">
        <v>429</v>
      </c>
      <c r="B388" s="91" t="s">
        <v>430</v>
      </c>
      <c r="C388" s="128" t="s">
        <v>431</v>
      </c>
      <c r="D388" s="129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199" t="s">
        <v>432</v>
      </c>
      <c r="B389" s="69" t="s">
        <v>433</v>
      </c>
      <c r="C389" s="70"/>
      <c r="D389" s="70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200" t="str">
        <f>HYPERLINK("https://leetcode.com/problems/number-of-subarrays-with-bounded-maximum/","number of subarrays with bounded maximum")</f>
        <v>number of subarrays with bounded maximum</v>
      </c>
      <c r="B390" s="91" t="s">
        <v>434</v>
      </c>
      <c r="C390" s="201" t="s">
        <v>435</v>
      </c>
      <c r="D390" s="129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202"/>
      <c r="B391" s="190"/>
      <c r="C391" s="203"/>
      <c r="D391" s="20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202"/>
      <c r="B392" s="190"/>
      <c r="C392" s="203"/>
      <c r="D392" s="20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6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204" t="s">
        <v>436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205" t="str">
        <f>HYPERLINK("https://www.geeksforgeeks.org/puzzle-20-5-pirates-and-100-gold-coins/","5 Pirates and 100 coins")</f>
        <v>5 Pirates and 100 coins</v>
      </c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32" t="str">
        <f>HYPERLINK("https://www.geeksforgeeks.org/combinatorial-game-theory-set-2-game-nim/","Nim game")</f>
        <v>Nim game</v>
      </c>
      <c r="B396" s="26"/>
      <c r="C396" s="26" t="s">
        <v>437</v>
      </c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32" t="str">
        <f>HYPERLINK("https://www.codechef.com/SNCKPE19/problems/BUDDYNIM","Buddy nim")</f>
        <v>Buddy nim</v>
      </c>
      <c r="B397" s="26"/>
      <c r="C397" s="26" t="s">
        <v>438</v>
      </c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400">
      <c r="A400" s="20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1" t="str">
        <f>HYPERLINK("https://www.geeksforgeeks.org/sieve-of-eratosthenes/","Sieve of Eratosthenes")</f>
        <v>Sieve of Eratosthenes</v>
      </c>
      <c r="B401" s="69" t="s">
        <v>439</v>
      </c>
      <c r="C401" s="70"/>
      <c r="D401" s="70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125" t="str">
        <f>HYPERLINK("https://www.spoj.com/problems/PRIME1/cstart=10","Segmented sieve")</f>
        <v>Segmented sieve</v>
      </c>
      <c r="B402" s="190" t="s">
        <v>440</v>
      </c>
      <c r="C402" s="203"/>
      <c r="D402" s="20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207" t="s">
        <v>441</v>
      </c>
      <c r="B403" s="69" t="s">
        <v>442</v>
      </c>
      <c r="C403" s="70"/>
      <c r="D403" s="70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93" t="str">
        <f>HYPERLINK("https://www.geeksforgeeks.org/given-an-array-a-and-a-number-x-check-for-pair-in-a-with-sum-as-x/","Two Sum")</f>
        <v>Two Sum</v>
      </c>
      <c r="B404" s="69" t="s">
        <v>443</v>
      </c>
      <c r="C404" s="208" t="s">
        <v>444</v>
      </c>
      <c r="D404" s="70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93" t="str">
        <f>HYPERLINK("https://www.geeksforgeeks.org/find-a-pair-with-the-given-difference/","Two Difference")</f>
        <v>Two Difference</v>
      </c>
      <c r="B405" s="69" t="s">
        <v>445</v>
      </c>
      <c r="C405" s="70"/>
      <c r="D405" s="70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93" t="s">
        <v>446</v>
      </c>
      <c r="B406" s="69" t="s">
        <v>447</v>
      </c>
      <c r="C406" s="208" t="s">
        <v>448</v>
      </c>
      <c r="D406" s="70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71" t="str">
        <f>HYPERLINK("https://leetcode.com/problems/partition-labels/","partition labels")</f>
        <v>partition labels</v>
      </c>
      <c r="B407" s="72" t="s">
        <v>449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71" t="str">
        <f>HYPERLINK("https://www.geeksforgeeks.org/minimum-number-platforms-required-railwaybus-station/","Min No. of Platform")</f>
        <v>Min No. of Platform</v>
      </c>
      <c r="B408" s="69" t="s">
        <v>450</v>
      </c>
      <c r="C408" s="70"/>
      <c r="D408" s="70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71" t="str">
        <f>HYPERLINK("https://leetcode.com/problems/minimum-domino-rotations-for-equal-row/","minimum domino rotation for equal row")</f>
        <v>minimum domino rotation for equal row</v>
      </c>
      <c r="B409" s="72" t="s">
        <v>451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98"/>
      <c r="B410" s="99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8"/>
      <c r="B411" s="99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7"/>
      <c r="B412" s="99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50" t="str">
        <f>HYPERLINK("https://leetcode.com/problems/consecutive-numbers-sum/","consecutive number sum")</f>
        <v>consecutive number sum</v>
      </c>
      <c r="B413" s="23" t="s">
        <v>452</v>
      </c>
      <c r="C413" s="209" t="s">
        <v>453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10" t="s">
        <v>454</v>
      </c>
      <c r="B414" s="69" t="s">
        <v>454</v>
      </c>
      <c r="C414" s="70"/>
      <c r="D414" s="70"/>
      <c r="E414" s="70"/>
      <c r="F414" s="70"/>
      <c r="G414" s="70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50" t="str">
        <f>HYPERLINK("https://leetcode.com/problems/rotate-image/","rotate image")</f>
        <v>rotate image</v>
      </c>
      <c r="B415" s="45" t="s">
        <v>455</v>
      </c>
      <c r="C415" s="49" t="s">
        <v>456</v>
      </c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211" t="str">
        <f>HYPERLINK("https://leetcode.com/problems/multiply-strings/","multiply strings")</f>
        <v>multiply strings</v>
      </c>
      <c r="B416" s="212" t="s">
        <v>457</v>
      </c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156" t="str">
        <f>HYPERLINK("https://leetcode.com/problems/push-dominoes/","push dominoes")</f>
        <v>push dominoes</v>
      </c>
      <c r="B417" s="39" t="s">
        <v>458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4" t="str">
        <f>HYPERLINK("https://leetcode.com/problems/reverse-vowels-of-a-string/","Reverse vowels of a string")</f>
        <v>Reverse vowels of a string</v>
      </c>
      <c r="B418" s="35" t="s">
        <v>459</v>
      </c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213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71" t="str">
        <f>HYPERLINK("https://leetcode.com/problems/partition-array-into-disjoint-intervals/","partition array into disjoint intervals")</f>
        <v>partition array into disjoint intervals</v>
      </c>
      <c r="B420" s="72" t="s">
        <v>460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71" t="str">
        <f>HYPERLINK("https://leetcode.com/problems/pascals-triangle-ii/","pascal triangle 2")</f>
        <v>pascal triangle 2</v>
      </c>
      <c r="B421" s="72" t="s">
        <v>461</v>
      </c>
      <c r="C421" s="4" t="s">
        <v>462</v>
      </c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202" t="s">
        <v>463</v>
      </c>
      <c r="B422" s="190" t="s">
        <v>464</v>
      </c>
      <c r="C422" s="203"/>
      <c r="D422" s="203"/>
      <c r="E422" s="203"/>
      <c r="F422" s="203"/>
      <c r="G422" s="203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8" t="str">
        <f>HYPERLINK("https://leetcode.com/problems/max-consecutive-ones-iii/","max consecutive ones 3")</f>
        <v>max consecutive ones 3</v>
      </c>
      <c r="B423" s="140" t="s">
        <v>465</v>
      </c>
      <c r="C423" s="59" t="s">
        <v>466</v>
      </c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14" t="str">
        <f>HYPERLINK("https://leetcode.com/problems/maximize-distance-to-closest-person/","maximize distance to closest person")</f>
        <v>maximize distance to closest person</v>
      </c>
      <c r="B424" s="140" t="s">
        <v>467</v>
      </c>
      <c r="C424" s="59" t="s">
        <v>468</v>
      </c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02"/>
      <c r="B425" s="99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215"/>
      <c r="B426" s="99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50" t="str">
        <f>HYPERLINK("https://leetcode.com/problems/smallest-range-covering-elements-from-k-lists/","smallest range from k lists")</f>
        <v>smallest range from k lists</v>
      </c>
      <c r="B427" s="47" t="s">
        <v>469</v>
      </c>
      <c r="C427" s="46" t="s">
        <v>470</v>
      </c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211" t="str">
        <f>HYPERLINK("https://leetcode.com/problems/maximum-product-subarray/","maximum product subarray")</f>
        <v>maximum product subarray</v>
      </c>
      <c r="B428" s="212" t="s">
        <v>471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216" t="str">
        <f>HYPERLINK("https://leetcode.com/problems/valid-palindrome-ii/","valid pallindrome 2")</f>
        <v>valid pallindrome 2</v>
      </c>
      <c r="B429" s="72" t="s">
        <v>472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120" t="str">
        <f>HYPERLINK("https://leetcode.com/problems/first-missing-positive/","First missing positive")</f>
        <v>First missing positive</v>
      </c>
      <c r="B430" s="45" t="s">
        <v>473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214" t="str">
        <f>HYPERLINK("https://leetcode.com/problems/maximum-sum-of-two-non-overlapping-subarrays/","max sum of two non overlapping subarrays")</f>
        <v>max sum of two non overlapping subarrays</v>
      </c>
      <c r="B431" s="140" t="s">
        <v>474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14" t="str">
        <f>HYPERLINK("https://leetcode.com/problems/global-and-local-inversions/","global and local inversions")</f>
        <v>global and local inversions</v>
      </c>
      <c r="B432" s="140" t="s">
        <v>475</v>
      </c>
      <c r="C432" s="59" t="s">
        <v>476</v>
      </c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17"/>
      <c r="B433" s="190"/>
      <c r="C433" s="203"/>
      <c r="D433" s="20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218"/>
      <c r="B434" s="190"/>
      <c r="C434" s="203"/>
      <c r="D434" s="20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219" t="s">
        <v>477</v>
      </c>
      <c r="B435" s="1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74"/>
      <c r="B436" s="220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9" t="str">
        <f>HYPERLINK("https://www.codechef.com/problems/FLOW016","Euclidean algorithm")</f>
        <v>Euclidean algorithm</v>
      </c>
      <c r="B437" s="20" t="s">
        <v>478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85" t="str">
        <f>HYPERLINK("https://onlinejudge.org/index.php?option=com_onlinejudge&amp;Itemid=8&amp;page=show_problem&amp;problem=1045","Extended Euclidean algorithm")</f>
        <v>Extended Euclidean algorithm</v>
      </c>
      <c r="B438" s="221" t="s">
        <v>479</v>
      </c>
      <c r="C438" s="221"/>
      <c r="D438" s="221"/>
      <c r="E438" s="221"/>
      <c r="F438" s="221"/>
      <c r="G438" s="221"/>
      <c r="H438" s="221"/>
      <c r="I438" s="221"/>
      <c r="J438" s="221"/>
      <c r="K438" s="221"/>
      <c r="L438" s="221"/>
      <c r="M438" s="221"/>
      <c r="N438" s="221"/>
      <c r="O438" s="221"/>
      <c r="P438" s="221"/>
      <c r="Q438" s="221"/>
      <c r="R438" s="221"/>
      <c r="S438" s="221"/>
      <c r="T438" s="221"/>
      <c r="U438" s="221"/>
      <c r="V438" s="221"/>
      <c r="W438" s="221"/>
      <c r="X438" s="221"/>
      <c r="Y438" s="221"/>
      <c r="Z438" s="221"/>
    </row>
    <row r="439">
      <c r="A439" s="185" t="str">
        <f>HYPERLINK("https://www.spoj.com/problems/CEQU/","Linear diaophantine equation")</f>
        <v>Linear diaophantine equation</v>
      </c>
      <c r="B439" s="221" t="s">
        <v>480</v>
      </c>
      <c r="C439" s="221"/>
      <c r="D439" s="221"/>
      <c r="E439" s="221"/>
      <c r="F439" s="221"/>
      <c r="G439" s="221"/>
      <c r="H439" s="221"/>
      <c r="I439" s="221"/>
      <c r="J439" s="221"/>
      <c r="K439" s="221"/>
      <c r="L439" s="221"/>
      <c r="M439" s="221"/>
      <c r="N439" s="221"/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</row>
    <row r="440">
      <c r="A440" s="185" t="str">
        <f>HYPERLINK("https://www.geeksforgeeks.org/fermats-little-theorem/","Fermat's little theorem")</f>
        <v>Fermat's little theorem</v>
      </c>
      <c r="B440" s="221" t="s">
        <v>481</v>
      </c>
      <c r="C440" s="221"/>
      <c r="D440" s="221"/>
      <c r="E440" s="221"/>
      <c r="F440" s="221"/>
      <c r="G440" s="221"/>
      <c r="H440" s="221"/>
      <c r="I440" s="221"/>
      <c r="J440" s="221"/>
      <c r="K440" s="221"/>
      <c r="L440" s="221"/>
      <c r="M440" s="221"/>
      <c r="N440" s="221"/>
      <c r="O440" s="221"/>
      <c r="P440" s="221"/>
      <c r="Q440" s="221"/>
      <c r="R440" s="221"/>
      <c r="S440" s="221"/>
      <c r="T440" s="221"/>
      <c r="U440" s="221"/>
      <c r="V440" s="221"/>
      <c r="W440" s="221"/>
      <c r="X440" s="221"/>
      <c r="Y440" s="221"/>
      <c r="Z440" s="221"/>
    </row>
    <row r="441">
      <c r="A441" s="185" t="str">
        <f>HYPERLINK("https://www.codechef.com/JULY18A/problems/NMNMX","No min No max")</f>
        <v>No min No max</v>
      </c>
      <c r="B441" s="221" t="s">
        <v>482</v>
      </c>
      <c r="C441" s="221"/>
      <c r="D441" s="221"/>
      <c r="E441" s="221"/>
      <c r="F441" s="221"/>
      <c r="G441" s="221"/>
      <c r="H441" s="221"/>
      <c r="I441" s="221"/>
      <c r="J441" s="221"/>
      <c r="K441" s="221"/>
      <c r="L441" s="221"/>
      <c r="M441" s="221"/>
      <c r="N441" s="221"/>
      <c r="O441" s="221"/>
      <c r="P441" s="221"/>
      <c r="Q441" s="221"/>
      <c r="R441" s="221"/>
      <c r="S441" s="221"/>
      <c r="T441" s="221"/>
      <c r="U441" s="221"/>
      <c r="V441" s="221"/>
      <c r="W441" s="221"/>
      <c r="X441" s="221"/>
      <c r="Y441" s="221"/>
      <c r="Z441" s="221"/>
    </row>
    <row r="442">
      <c r="A442" s="222" t="s">
        <v>483</v>
      </c>
      <c r="B442" s="221"/>
      <c r="C442" s="221"/>
      <c r="D442" s="221"/>
      <c r="E442" s="221"/>
      <c r="F442" s="221"/>
      <c r="G442" s="221"/>
      <c r="H442" s="221"/>
      <c r="I442" s="221"/>
      <c r="J442" s="221"/>
      <c r="K442" s="221"/>
      <c r="L442" s="221"/>
      <c r="M442" s="221"/>
      <c r="N442" s="221"/>
      <c r="O442" s="221"/>
      <c r="P442" s="221"/>
      <c r="Q442" s="221"/>
      <c r="R442" s="221"/>
      <c r="S442" s="221"/>
      <c r="T442" s="221"/>
      <c r="U442" s="221"/>
      <c r="V442" s="221"/>
      <c r="W442" s="221"/>
      <c r="X442" s="221"/>
      <c r="Y442" s="221"/>
      <c r="Z442" s="221"/>
    </row>
    <row r="443">
      <c r="A443" s="185" t="str">
        <f>HYPERLINK("https://www.spoj.com/problems/DCEPC11B/","Boring factorials")</f>
        <v>Boring factorials</v>
      </c>
      <c r="B443" s="221"/>
      <c r="C443" s="221" t="s">
        <v>484</v>
      </c>
      <c r="D443" s="221"/>
      <c r="E443" s="221"/>
      <c r="F443" s="221"/>
      <c r="G443" s="221"/>
      <c r="H443" s="221"/>
      <c r="I443" s="221"/>
      <c r="J443" s="221"/>
      <c r="K443" s="221"/>
      <c r="L443" s="221"/>
      <c r="M443" s="221"/>
      <c r="N443" s="221"/>
      <c r="O443" s="221"/>
      <c r="P443" s="221"/>
      <c r="Q443" s="221"/>
      <c r="R443" s="221"/>
      <c r="S443" s="221"/>
      <c r="T443" s="221"/>
      <c r="U443" s="221"/>
      <c r="V443" s="221"/>
      <c r="W443" s="221"/>
      <c r="X443" s="221"/>
      <c r="Y443" s="221"/>
      <c r="Z443" s="221"/>
    </row>
    <row r="444">
      <c r="A444" s="223" t="str">
        <f>HYPERLINK("https://www.spoj.com/problems/ETF/","Euler's totient function")</f>
        <v>Euler's totient function</v>
      </c>
      <c r="B444" s="221" t="s">
        <v>485</v>
      </c>
      <c r="C444" s="221"/>
      <c r="D444" s="221"/>
      <c r="E444" s="221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</row>
    <row r="445">
      <c r="A445" s="221" t="s">
        <v>486</v>
      </c>
      <c r="B445" s="221"/>
      <c r="C445" s="221"/>
      <c r="D445" s="221"/>
      <c r="E445" s="221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</row>
  </sheetData>
  <hyperlinks>
    <hyperlink r:id="rId1" ref="B3"/>
    <hyperlink r:id="rId2" ref="A36"/>
    <hyperlink r:id="rId3" ref="A41"/>
    <hyperlink r:id="rId4" ref="A45"/>
    <hyperlink r:id="rId5" ref="A48"/>
    <hyperlink r:id="rId6" ref="A69"/>
    <hyperlink r:id="rId7" ref="A95"/>
    <hyperlink r:id="rId8" ref="D104"/>
    <hyperlink r:id="rId9" ref="A105"/>
    <hyperlink r:id="rId10" ref="A106"/>
    <hyperlink r:id="rId11" ref="A113"/>
    <hyperlink r:id="rId12" ref="A114"/>
    <hyperlink r:id="rId13" ref="A115"/>
    <hyperlink r:id="rId14" ref="A117"/>
    <hyperlink r:id="rId15" ref="A118"/>
    <hyperlink r:id="rId16" ref="A123"/>
    <hyperlink r:id="rId17" ref="A124"/>
    <hyperlink r:id="rId18" ref="A128"/>
    <hyperlink r:id="rId19" ref="A129"/>
    <hyperlink r:id="rId20" ref="A131"/>
    <hyperlink r:id="rId21" ref="A132"/>
    <hyperlink r:id="rId22" ref="A133"/>
    <hyperlink r:id="rId23" ref="A134"/>
    <hyperlink r:id="rId24" ref="A135"/>
    <hyperlink r:id="rId25" ref="A139"/>
    <hyperlink r:id="rId26" ref="A141"/>
    <hyperlink r:id="rId27" ref="A144"/>
    <hyperlink r:id="rId28" ref="A148"/>
    <hyperlink r:id="rId29" ref="A150"/>
    <hyperlink r:id="rId30" ref="A151"/>
    <hyperlink r:id="rId31" ref="A156"/>
    <hyperlink r:id="rId32" ref="A157"/>
    <hyperlink r:id="rId33" ref="A159"/>
    <hyperlink r:id="rId34" ref="A164"/>
    <hyperlink r:id="rId35" ref="A165"/>
    <hyperlink r:id="rId36" ref="A166"/>
    <hyperlink r:id="rId37" ref="A167"/>
    <hyperlink r:id="rId38" ref="A168"/>
    <hyperlink r:id="rId39" ref="A202"/>
    <hyperlink r:id="rId40" ref="A203"/>
    <hyperlink r:id="rId41" ref="A240"/>
    <hyperlink r:id="rId42" ref="A249"/>
    <hyperlink r:id="rId43" ref="A253"/>
    <hyperlink r:id="rId44" ref="A254"/>
    <hyperlink r:id="rId45" ref="A255"/>
    <hyperlink r:id="rId46" ref="A256"/>
    <hyperlink r:id="rId47" ref="A257"/>
    <hyperlink r:id="rId48" ref="A258"/>
    <hyperlink r:id="rId49" ref="A261"/>
    <hyperlink r:id="rId50" ref="A262"/>
    <hyperlink r:id="rId51" ref="A263"/>
    <hyperlink r:id="rId52" ref="A265"/>
    <hyperlink r:id="rId53" ref="A266"/>
    <hyperlink r:id="rId54" ref="A280"/>
    <hyperlink r:id="rId55" ref="A281"/>
    <hyperlink r:id="rId56" ref="A282"/>
    <hyperlink r:id="rId57" ref="A283"/>
    <hyperlink r:id="rId58" ref="A284"/>
    <hyperlink r:id="rId59" ref="A286"/>
    <hyperlink r:id="rId60" ref="A295"/>
    <hyperlink r:id="rId61" ref="A296"/>
    <hyperlink r:id="rId62" ref="A299"/>
    <hyperlink r:id="rId63" ref="A320"/>
    <hyperlink r:id="rId64" ref="A321"/>
    <hyperlink r:id="rId65" ref="A322"/>
    <hyperlink r:id="rId66" ref="A323"/>
    <hyperlink r:id="rId67" ref="A327"/>
    <hyperlink r:id="rId68" ref="A328"/>
    <hyperlink r:id="rId69" ref="A329"/>
    <hyperlink r:id="rId70" ref="A330"/>
    <hyperlink r:id="rId71" ref="A335"/>
    <hyperlink r:id="rId72" ref="A336"/>
    <hyperlink r:id="rId73" ref="A344"/>
    <hyperlink r:id="rId74" ref="F345"/>
    <hyperlink r:id="rId75" ref="A351"/>
    <hyperlink r:id="rId76" ref="A353"/>
    <hyperlink r:id="rId77" ref="A354"/>
    <hyperlink r:id="rId78" ref="A355"/>
    <hyperlink r:id="rId79" ref="A359"/>
    <hyperlink r:id="rId80" ref="A360"/>
    <hyperlink r:id="rId81" ref="A362"/>
    <hyperlink r:id="rId82" ref="A363"/>
    <hyperlink r:id="rId83" ref="A364"/>
    <hyperlink r:id="rId84" ref="A365"/>
    <hyperlink r:id="rId85" ref="A369"/>
    <hyperlink r:id="rId86" ref="A374"/>
    <hyperlink r:id="rId87" ref="A375"/>
    <hyperlink r:id="rId88" ref="A385"/>
    <hyperlink r:id="rId89" ref="A388"/>
    <hyperlink r:id="rId90" ref="A389"/>
    <hyperlink r:id="rId91" ref="A403"/>
    <hyperlink r:id="rId92" ref="A406"/>
    <hyperlink r:id="rId93" ref="A414"/>
    <hyperlink r:id="rId94" ref="A422"/>
  </hyperlinks>
  <drawing r:id="rId95"/>
</worksheet>
</file>