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itanic_data\"/>
    </mc:Choice>
  </mc:AlternateContent>
  <bookViews>
    <workbookView xWindow="0" yWindow="0" windowWidth="24000" windowHeight="9735"/>
  </bookViews>
  <sheets>
    <sheet name="train" sheetId="1" r:id="rId1"/>
  </sheets>
  <calcPr calcId="152511"/>
</workbook>
</file>

<file path=xl/calcChain.xml><?xml version="1.0" encoding="utf-8"?>
<calcChain xmlns="http://schemas.openxmlformats.org/spreadsheetml/2006/main">
  <c r="P19" i="1" l="1"/>
  <c r="N19" i="1"/>
  <c r="P18" i="1"/>
  <c r="N18" i="1"/>
  <c r="P17" i="1"/>
  <c r="R17" i="1"/>
  <c r="N17" i="1"/>
  <c r="N20" i="1"/>
  <c r="N21" i="1" s="1"/>
  <c r="N22" i="1"/>
  <c r="R20" i="1"/>
  <c r="R21" i="1" s="1"/>
  <c r="P20" i="1"/>
  <c r="P21" i="1" s="1"/>
  <c r="R22" i="1"/>
  <c r="R23" i="1"/>
  <c r="P23" i="1"/>
  <c r="P22" i="1"/>
  <c r="N23" i="1"/>
  <c r="N4" i="1"/>
  <c r="N11" i="1"/>
  <c r="N10" i="1" l="1"/>
  <c r="N14" i="1"/>
  <c r="N9" i="1"/>
  <c r="N15" i="1"/>
  <c r="N12" i="1"/>
  <c r="N5" i="1"/>
  <c r="N3" i="1"/>
  <c r="N2" i="1"/>
  <c r="P15" i="1" l="1"/>
  <c r="P14" i="1"/>
  <c r="P2" i="1"/>
  <c r="N7" i="1"/>
  <c r="N6" i="1"/>
  <c r="P6" i="1"/>
  <c r="N13" i="1"/>
</calcChain>
</file>

<file path=xl/sharedStrings.xml><?xml version="1.0" encoding="utf-8"?>
<sst xmlns="http://schemas.openxmlformats.org/spreadsheetml/2006/main" count="3161" uniqueCount="1255">
  <si>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</si>
  <si>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</si>
  <si>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</si>
  <si>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</si>
  <si>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</si>
  <si>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</si>
  <si>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</si>
  <si>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</si>
  <si>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</si>
  <si>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</si>
  <si>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</si>
  <si>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</si>
  <si>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</si>
  <si>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</si>
  <si>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</si>
  <si>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</si>
  <si>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</si>
  <si>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</si>
  <si>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</si>
  <si>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</si>
  <si>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</si>
  <si>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</si>
  <si>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</si>
  <si>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</si>
  <si>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</si>
  <si>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</si>
  <si>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</si>
  <si>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</si>
  <si>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</si>
  <si>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</si>
  <si>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</si>
  <si>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</si>
  <si>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</si>
  <si>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</si>
  <si>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</si>
  <si>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</si>
  <si>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</si>
  <si>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</si>
  <si>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</si>
  <si>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</si>
  <si>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</si>
  <si>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</si>
  <si>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</si>
  <si>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</si>
  <si>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</si>
  <si>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</si>
  <si>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</si>
  <si>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</si>
  <si>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</si>
  <si>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</si>
  <si>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</si>
  <si>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</si>
  <si>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</si>
  <si>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</si>
  <si>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</si>
  <si>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</si>
  <si>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</si>
  <si>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</si>
  <si>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</si>
  <si>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</si>
  <si>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</si>
  <si>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</si>
  <si>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</si>
  <si>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</si>
  <si>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</si>
  <si>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</si>
  <si>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</si>
  <si>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</si>
  <si>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</si>
  <si>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</si>
  <si>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</si>
  <si>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</si>
  <si>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</si>
  <si>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</si>
  <si>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</si>
  <si>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</si>
  <si>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</si>
  <si>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</si>
  <si>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</si>
  <si>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</si>
  <si>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</si>
  <si>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</si>
  <si>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</si>
  <si>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</si>
  <si>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</si>
  <si>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</si>
  <si>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</si>
  <si>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</si>
  <si>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</si>
  <si>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</si>
  <si>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</si>
  <si>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</si>
  <si>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</si>
  <si>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</si>
  <si>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</si>
  <si>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</si>
  <si>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</si>
  <si>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</si>
  <si>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</si>
  <si>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</si>
  <si>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</si>
  <si>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</si>
  <si>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</si>
  <si>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</si>
  <si>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</si>
  <si>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</si>
  <si>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</si>
  <si>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</si>
  <si>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</si>
  <si>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</si>
  <si>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</si>
  <si>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</si>
  <si>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</si>
  <si>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</si>
  <si>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</si>
  <si>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</si>
  <si>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</si>
  <si>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</si>
  <si>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</si>
  <si>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</si>
  <si>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</si>
  <si>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</si>
  <si>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</si>
  <si>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</si>
  <si>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</si>
  <si>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</si>
  <si>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</si>
  <si>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</si>
  <si>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</si>
  <si>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</si>
  <si>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</si>
  <si>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</si>
  <si>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</si>
  <si>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</si>
  <si>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</si>
  <si>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</si>
  <si>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</si>
  <si>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</si>
  <si>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</si>
  <si>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</si>
  <si>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</si>
  <si>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</si>
  <si>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</si>
  <si>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</si>
  <si>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</si>
  <si>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</si>
  <si>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</si>
  <si>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</si>
  <si>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</si>
  <si>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</si>
  <si>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</si>
  <si>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</si>
  <si>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</si>
  <si>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</si>
  <si>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</si>
  <si>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</si>
  <si>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</si>
  <si>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</si>
  <si>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</si>
  <si>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</si>
  <si>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</si>
  <si>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</si>
  <si>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</si>
  <si>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</si>
  <si>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</si>
  <si>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</si>
  <si>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</si>
  <si>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</si>
  <si>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</si>
  <si>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</si>
  <si>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</si>
  <si>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</si>
  <si>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</si>
  <si>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</si>
  <si>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</si>
  <si>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</si>
  <si>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</si>
  <si>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</si>
  <si>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</si>
  <si>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</si>
  <si>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</si>
  <si>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</si>
  <si>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</si>
  <si>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</si>
  <si>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</si>
  <si>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</si>
  <si>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</si>
  <si>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</si>
  <si>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</si>
  <si>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</si>
  <si>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</si>
  <si>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</si>
  <si>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</si>
  <si>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</si>
  <si>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</si>
  <si>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</si>
  <si>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</si>
  <si>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</si>
  <si>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</si>
  <si>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</si>
  <si>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</si>
  <si>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</si>
  <si>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</si>
  <si>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</si>
  <si>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</si>
  <si>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</si>
  <si>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</si>
  <si>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</si>
  <si>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</si>
  <si>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</si>
  <si>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</si>
  <si>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</si>
  <si>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</si>
  <si>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</si>
  <si>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</si>
  <si>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</si>
  <si>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</si>
  <si>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</si>
  <si>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</si>
  <si>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</si>
  <si>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</si>
  <si>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</si>
  <si>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</si>
  <si>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</si>
  <si>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</si>
  <si>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</si>
  <si>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</si>
  <si>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</si>
  <si>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</si>
  <si>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</si>
  <si>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</si>
  <si>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</si>
  <si>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</si>
  <si>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</si>
  <si>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</si>
  <si>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</si>
  <si>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</si>
  <si>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</si>
  <si>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</si>
  <si>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</si>
  <si>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</si>
  <si>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</si>
  <si>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</si>
  <si>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</si>
  <si>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</si>
  <si>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</si>
  <si>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</si>
  <si>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</si>
  <si>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</si>
  <si>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</si>
  <si>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</si>
  <si>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</si>
  <si>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</si>
  <si>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</si>
  <si>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</si>
  <si>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</si>
  <si>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</si>
  <si>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</si>
  <si>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</si>
  <si>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</si>
  <si>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</si>
  <si>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</si>
  <si>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</si>
  <si>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</si>
  <si>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</si>
  <si>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</si>
  <si>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</si>
  <si>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</si>
  <si>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</si>
  <si>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</si>
  <si>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</si>
  <si>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</si>
  <si>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</si>
  <si>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</si>
  <si>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</si>
  <si>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</si>
  <si>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</si>
  <si>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</si>
  <si>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</si>
  <si>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</si>
  <si>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</si>
  <si>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</si>
  <si>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</si>
  <si>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</si>
  <si>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</si>
  <si>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</si>
  <si>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</si>
  <si>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</si>
  <si>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</si>
  <si>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</si>
  <si>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</si>
  <si>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</si>
  <si>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</si>
  <si>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</si>
  <si>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</si>
  <si>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</si>
  <si>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</si>
  <si>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</si>
  <si>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</si>
  <si>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</si>
  <si>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</si>
  <si>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</si>
  <si>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</si>
  <si>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</si>
  <si>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</si>
  <si>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</si>
  <si>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</si>
  <si>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</si>
  <si>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</si>
  <si>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</si>
  <si>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</si>
  <si>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</si>
  <si>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</si>
  <si>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</si>
  <si>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</si>
  <si>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</si>
  <si>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</si>
  <si>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</si>
  <si>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</si>
  <si>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</si>
  <si>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</si>
  <si>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</si>
  <si>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</si>
  <si>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</si>
  <si>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</si>
  <si>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</si>
  <si>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</si>
  <si>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</si>
  <si>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</si>
  <si>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</si>
  <si>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</si>
  <si>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</si>
  <si>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</si>
  <si>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</si>
  <si>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</si>
  <si>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</si>
  <si>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</si>
  <si>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</si>
  <si>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</si>
  <si>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</si>
  <si>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</si>
  <si>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</si>
  <si>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</si>
  <si>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</si>
  <si>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</si>
  <si>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</si>
  <si>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</si>
  <si>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</si>
  <si>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</si>
  <si>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</si>
  <si>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</si>
  <si>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</si>
  <si>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</si>
  <si>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</si>
  <si>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</si>
  <si>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</si>
  <si>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</si>
  <si>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</si>
  <si>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</si>
  <si>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</si>
  <si>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</si>
  <si>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</si>
  <si>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</si>
  <si>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</si>
  <si>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</si>
  <si>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</si>
  <si>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</si>
  <si>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</si>
  <si>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</si>
  <si>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</si>
  <si>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</si>
  <si>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</si>
  <si>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</si>
  <si>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</si>
  <si>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</si>
  <si>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</si>
  <si>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</si>
  <si>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</si>
  <si>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</si>
  <si>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</si>
  <si>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</si>
  <si>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</si>
  <si>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</si>
  <si>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</si>
  <si>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</si>
  <si>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</si>
  <si>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</si>
  <si>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</si>
  <si>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</si>
  <si>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</si>
  <si>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</si>
  <si>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</si>
  <si>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</si>
  <si>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</si>
  <si>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</si>
  <si>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</si>
  <si>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</si>
  <si>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</si>
  <si>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</si>
  <si>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</si>
  <si>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</si>
  <si>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</si>
  <si>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</si>
  <si>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</si>
  <si>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</si>
  <si>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</si>
  <si>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</si>
  <si>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</si>
  <si>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</si>
  <si>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</si>
  <si>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</si>
  <si>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</si>
  <si>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</si>
  <si>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</si>
  <si>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</si>
  <si>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</si>
  <si>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</si>
  <si>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</si>
  <si>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</si>
  <si>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</si>
  <si>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</si>
  <si>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</si>
  <si>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</si>
  <si>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</si>
  <si>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</si>
  <si>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</si>
  <si>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</si>
  <si>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</si>
  <si>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</si>
  <si>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</si>
  <si>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</si>
  <si>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</si>
  <si>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</si>
  <si>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</si>
  <si>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</si>
  <si>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</si>
  <si>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</si>
  <si>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</si>
  <si>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</si>
  <si>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</si>
  <si>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</si>
  <si>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</si>
  <si>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</si>
  <si>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</si>
  <si>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</si>
  <si>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</si>
  <si>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</si>
  <si>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</si>
  <si>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</si>
  <si>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</si>
  <si>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</si>
  <si>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</si>
  <si>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</si>
  <si>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</si>
  <si>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</si>
  <si>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</si>
  <si>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</si>
  <si>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</si>
  <si>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</si>
  <si>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</si>
  <si>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</si>
  <si>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</si>
  <si>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</si>
  <si>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</si>
  <si>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</si>
  <si>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</si>
  <si>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</si>
  <si>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</si>
  <si>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</si>
  <si>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</si>
  <si>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</si>
  <si>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</si>
  <si>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</si>
  <si>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</si>
  <si>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</si>
  <si>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</si>
  <si>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</si>
  <si>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</si>
  <si>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</si>
  <si>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</si>
  <si>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</si>
  <si>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</si>
  <si>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</si>
  <si>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</si>
  <si>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</si>
  <si>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</si>
  <si>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</si>
  <si>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</si>
  <si>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</si>
  <si>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</si>
  <si>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</si>
  <si>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</si>
  <si>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</si>
  <si>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</si>
  <si>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</si>
  <si>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</si>
  <si>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</si>
  <si>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</si>
  <si>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</si>
  <si>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</si>
  <si>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</si>
  <si>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</si>
  <si>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</si>
  <si>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</si>
  <si>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</si>
  <si>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</si>
  <si>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</si>
  <si>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</si>
  <si>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</si>
  <si>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</si>
  <si>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</si>
  <si>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</si>
  <si>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</si>
  <si>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</si>
  <si>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</si>
  <si>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</si>
  <si>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</si>
  <si>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</si>
  <si>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</si>
  <si>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</si>
  <si>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</si>
  <si>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</si>
  <si>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</si>
  <si>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</si>
  <si>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</si>
  <si>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</si>
  <si>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</si>
  <si>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</si>
  <si>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</si>
  <si>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</si>
  <si>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</si>
  <si>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</si>
  <si>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</si>
  <si>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</si>
  <si>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</si>
  <si>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</si>
  <si>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</si>
  <si>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</si>
  <si>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</si>
  <si>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</si>
  <si>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</si>
  <si>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</si>
  <si>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</si>
  <si>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</si>
  <si>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</si>
  <si>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</si>
  <si>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</si>
  <si>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</si>
  <si>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</si>
  <si>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</si>
  <si>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</si>
  <si>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</si>
  <si>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</si>
  <si>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</si>
  <si>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</si>
  <si>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</si>
  <si>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</si>
  <si>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</si>
  <si>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</si>
  <si>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</si>
  <si>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</si>
  <si>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</si>
  <si>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</si>
  <si>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</si>
  <si>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</si>
  <si>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</si>
  <si>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</si>
  <si>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</si>
  <si>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</si>
  <si>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</si>
  <si>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</si>
  <si>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</si>
  <si>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</si>
  <si>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</si>
  <si>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</si>
  <si>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</si>
  <si>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</si>
  <si>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</si>
  <si>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</si>
  <si>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</si>
  <si>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</si>
  <si>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</si>
  <si>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</si>
  <si>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</si>
  <si>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</si>
  <si>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</si>
  <si>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</si>
  <si>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</si>
  <si>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</si>
  <si>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</si>
  <si>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</si>
  <si>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</si>
  <si>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</si>
  <si>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</si>
  <si>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</si>
  <si>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</si>
  <si>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</si>
  <si>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</si>
  <si>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</si>
  <si>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</si>
  <si>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</si>
  <si>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</si>
  <si>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</si>
  <si>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</si>
  <si>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</si>
  <si>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</si>
  <si>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</si>
  <si>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</si>
  <si>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</si>
  <si>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</si>
  <si>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</si>
  <si>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</si>
  <si>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</si>
  <si>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</si>
  <si>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</si>
  <si>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</si>
  <si>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</si>
  <si>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</si>
  <si>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</si>
  <si>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</si>
  <si>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</si>
  <si>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</si>
  <si>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</si>
  <si>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</si>
  <si>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</si>
  <si>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</si>
  <si>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</si>
  <si>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</si>
  <si>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</si>
  <si>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</si>
  <si>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</si>
  <si>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</si>
  <si>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</si>
  <si>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</si>
  <si>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</si>
  <si>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</si>
  <si>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</si>
  <si>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</si>
  <si>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</si>
  <si>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</si>
  <si>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</si>
  <si>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</si>
  <si>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</si>
  <si>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</si>
  <si>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</si>
  <si>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</si>
  <si>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</si>
  <si>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</si>
  <si>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</si>
  <si>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</si>
  <si>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</si>
  <si>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</si>
  <si>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</si>
  <si>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</si>
  <si>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</si>
  <si>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</si>
  <si>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</si>
  <si>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</si>
  <si>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</si>
  <si>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</si>
  <si>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</si>
  <si>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</si>
  <si>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</si>
  <si>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</si>
  <si>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</si>
  <si>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</si>
  <si>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</si>
  <si>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</si>
  <si>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</si>
  <si>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</si>
  <si>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</si>
  <si>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</si>
  <si>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</si>
  <si>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</si>
  <si>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</si>
  <si>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</si>
  <si>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</si>
  <si>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</si>
  <si>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</si>
  <si>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</si>
  <si>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</si>
  <si>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</si>
  <si>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</si>
  <si>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</si>
  <si>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</si>
  <si>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</si>
  <si>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</si>
  <si>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</si>
  <si>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</si>
  <si>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</si>
  <si>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</si>
  <si>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</si>
  <si>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</si>
  <si>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</si>
  <si>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</si>
  <si>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</si>
  <si>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</si>
  <si>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</si>
  <si>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</si>
  <si>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</si>
  <si>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</si>
  <si>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</si>
  <si>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</si>
  <si>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</si>
  <si>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</si>
  <si>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</si>
  <si>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</si>
  <si>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</si>
  <si>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</si>
  <si>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</si>
  <si>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</si>
  <si>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</si>
  <si>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</si>
  <si>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</si>
  <si>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</si>
  <si>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</si>
  <si>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</si>
  <si>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</si>
  <si>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</si>
  <si>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</si>
  <si>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</si>
  <si>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</si>
  <si>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</si>
  <si>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</si>
  <si>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</si>
  <si>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</si>
  <si>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</si>
  <si>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</si>
  <si>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</si>
  <si>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</si>
  <si>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</si>
  <si>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</si>
  <si>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</si>
  <si>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</si>
  <si>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</si>
  <si>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</si>
  <si>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</si>
  <si>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</si>
  <si>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</si>
  <si>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</si>
  <si>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</si>
  <si>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</si>
  <si>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</si>
  <si>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</si>
  <si>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</si>
  <si>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</si>
  <si>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</si>
  <si>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</si>
  <si>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</si>
  <si>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</si>
  <si>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</si>
  <si>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</si>
  <si>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</si>
  <si>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</si>
  <si>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</si>
  <si>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</si>
  <si>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</si>
  <si>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</si>
  <si>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</si>
  <si>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</si>
  <si>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</si>
  <si>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</si>
  <si>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</si>
  <si>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</si>
  <si>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</si>
  <si>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</si>
  <si>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</si>
  <si>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</si>
  <si>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</si>
  <si>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</si>
  <si>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</si>
  <si>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</si>
  <si>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</si>
  <si>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</si>
  <si>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</si>
  <si>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</si>
  <si>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</si>
  <si>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</si>
  <si>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</si>
  <si>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</si>
  <si>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</si>
  <si>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</si>
  <si>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</si>
  <si>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</si>
  <si>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</si>
  <si>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</si>
  <si>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</si>
  <si>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</si>
  <si>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</si>
  <si>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</si>
  <si>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</si>
  <si>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</si>
  <si>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</si>
  <si>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</si>
  <si>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</si>
  <si>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</si>
  <si>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</si>
  <si>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</si>
  <si>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</si>
  <si>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</si>
  <si>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</si>
  <si>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</si>
  <si>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</si>
  <si>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</si>
  <si>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</si>
  <si>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</si>
  <si>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</si>
  <si>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</si>
  <si>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</si>
  <si>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</si>
  <si>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</si>
  <si>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</si>
  <si>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</si>
  <si>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</si>
  <si>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</si>
  <si>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</si>
  <si>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</si>
  <si>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</si>
  <si>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</si>
  <si>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</si>
  <si>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</si>
  <si>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</si>
  <si>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</si>
  <si>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</si>
  <si>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</si>
  <si>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</si>
  <si>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</si>
  <si>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</si>
  <si>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</si>
  <si>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</si>
  <si>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</si>
  <si>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</si>
  <si>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</si>
  <si>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</si>
  <si>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</si>
  <si>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</si>
  <si>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</si>
  <si>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</si>
  <si>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</si>
  <si>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</si>
  <si>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</si>
  <si>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</si>
  <si>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</si>
  <si>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</si>
  <si>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</si>
  <si>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</si>
  <si>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</si>
  <si>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</si>
  <si>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</si>
  <si>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</si>
  <si>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</si>
  <si>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</si>
  <si>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</si>
  <si>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</si>
  <si>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</si>
  <si>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</si>
  <si>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</si>
  <si>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</si>
  <si>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</si>
  <si>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</si>
  <si>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</si>
  <si>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</si>
  <si>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</si>
  <si>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</si>
  <si>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</si>
  <si>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</si>
  <si>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</si>
  <si>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</si>
  <si>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</si>
  <si>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</si>
  <si>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</si>
  <si>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</si>
  <si>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</si>
  <si>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</si>
  <si>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</si>
  <si>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</si>
  <si>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</si>
  <si>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</si>
  <si>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</si>
  <si>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</si>
  <si>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</si>
  <si>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</si>
  <si>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</si>
  <si>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</si>
  <si>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</si>
  <si>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</si>
  <si>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</si>
  <si>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</si>
  <si>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</si>
  <si>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</si>
  <si>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</si>
  <si>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</si>
  <si>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</si>
  <si>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</si>
  <si>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</si>
  <si>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</si>
  <si>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</si>
  <si>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</si>
  <si>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</si>
  <si>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</si>
  <si>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</si>
  <si>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</si>
  <si>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</si>
  <si>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</si>
  <si>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</si>
  <si>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</si>
  <si>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</si>
  <si>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</si>
  <si>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</si>
  <si>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</si>
  <si>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</si>
  <si>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</si>
  <si>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</si>
  <si>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</si>
  <si>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</si>
  <si>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</si>
  <si>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</si>
  <si>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</si>
  <si>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</si>
  <si>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</si>
  <si>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</si>
  <si>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</si>
  <si>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</si>
  <si>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</si>
  <si>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</si>
  <si>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</si>
  <si>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</si>
  <si>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</si>
  <si>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</si>
  <si>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</si>
  <si>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</si>
  <si>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</si>
  <si>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</si>
  <si>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</si>
  <si>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</si>
  <si>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</si>
  <si>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</si>
  <si>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</si>
  <si>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</si>
  <si>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</si>
  <si>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</si>
  <si>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</si>
  <si>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</si>
  <si>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</si>
  <si>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</si>
  <si>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</si>
  <si>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</si>
  <si>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</si>
  <si>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</si>
  <si>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</si>
  <si>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</si>
  <si>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</si>
  <si>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</si>
  <si>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</si>
  <si>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</si>
  <si>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</si>
  <si>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</si>
  <si>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</si>
  <si>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</si>
  <si>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</si>
  <si>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</si>
  <si>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</si>
  <si>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</si>
  <si>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</si>
  <si>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</si>
  <si>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</si>
  <si>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</si>
  <si>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</si>
  <si>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</si>
  <si>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</si>
  <si>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</si>
  <si>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</si>
  <si>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</si>
  <si>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</si>
  <si>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</si>
  <si>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</si>
  <si>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</si>
  <si>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</si>
  <si>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</si>
  <si>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</si>
  <si>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</si>
  <si>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</si>
  <si>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</si>
  <si>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</si>
  <si>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</si>
  <si>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</si>
  <si>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</si>
  <si>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</si>
  <si>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</si>
  <si>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</si>
  <si>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</si>
  <si>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</si>
  <si>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</si>
  <si>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</si>
  <si>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</si>
  <si>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</si>
  <si>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</si>
  <si>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</si>
  <si>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</si>
  <si>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</si>
  <si>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</si>
  <si>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</si>
  <si>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</si>
  <si>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</si>
  <si>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</si>
  <si>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</si>
  <si>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</si>
  <si>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</si>
  <si>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</si>
  <si>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</si>
  <si>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</si>
  <si>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</si>
  <si>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</si>
  <si>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</si>
  <si>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</si>
  <si>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</si>
  <si>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</si>
  <si>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</si>
  <si>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</si>
  <si>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</si>
  <si>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</si>
  <si>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</si>
  <si>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</si>
  <si>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</si>
  <si>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</si>
  <si>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</si>
  <si>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</si>
  <si>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</si>
  <si>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</si>
  <si>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</si>
  <si>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</si>
  <si>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</si>
  <si>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</si>
  <si>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</si>
  <si>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</si>
  <si>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</si>
  <si>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</si>
  <si>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</si>
  <si>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</si>
  <si>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</si>
  <si>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</si>
  <si>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</si>
  <si>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</si>
  <si>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</si>
  <si>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</si>
  <si>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</si>
  <si>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</si>
  <si>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</si>
  <si>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</si>
  <si>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</si>
  <si>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</si>
  <si>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</si>
  <si>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</si>
  <si>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</si>
  <si>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</si>
  <si>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</si>
  <si>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</si>
  <si>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</si>
  <si>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</si>
  <si>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</si>
  <si>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</si>
  <si>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</si>
  <si>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</si>
  <si>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</si>
  <si>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</si>
  <si>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</si>
  <si>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</si>
  <si>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</si>
  <si>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</si>
  <si>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</si>
  <si>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</si>
  <si>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</si>
  <si>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</si>
  <si>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</si>
  <si>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</si>
  <si>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</si>
  <si>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</si>
  <si>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</si>
  <si>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</si>
  <si>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</si>
  <si>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</si>
  <si>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</si>
  <si>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</si>
  <si>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</si>
  <si>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</si>
  <si>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</si>
  <si>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</si>
  <si>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</si>
  <si>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</si>
  <si>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</si>
  <si>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</si>
  <si>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</si>
  <si>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</si>
  <si>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</si>
  <si>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</si>
  <si>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</si>
  <si>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</si>
  <si>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</si>
  <si>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</si>
  <si>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</si>
  <si>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</si>
  <si>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</si>
  <si>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</si>
  <si>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</si>
  <si>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</si>
  <si>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</si>
  <si>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</si>
  <si>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</si>
  <si>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</si>
  <si>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</si>
  <si>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</si>
  <si>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</si>
  <si>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</si>
  <si>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</si>
  <si>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</si>
  <si>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</si>
  <si>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</si>
  <si>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</si>
  <si>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</si>
  <si>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</si>
  <si>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</si>
  <si>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</si>
  <si>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</si>
  <si>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</si>
  <si>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</si>
  <si>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</si>
  <si>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</si>
  <si>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</si>
  <si>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</si>
  <si>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</si>
  <si>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</si>
  <si>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</si>
  <si>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</si>
  <si>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</si>
  <si>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</si>
  <si>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</si>
  <si>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</si>
  <si>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</si>
  <si>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</si>
  <si>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</si>
  <si>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</si>
  <si>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</si>
  <si>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</si>
  <si>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</si>
  <si>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</si>
  <si>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</si>
  <si>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</si>
  <si>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</si>
  <si>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</si>
  <si>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</si>
  <si>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</si>
  <si>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</si>
  <si>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</si>
  <si>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</si>
  <si>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</si>
  <si>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</si>
  <si>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</si>
  <si>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</si>
  <si>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</si>
  <si>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</si>
  <si>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</si>
  <si>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</si>
  <si>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</si>
  <si>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</si>
  <si>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</si>
  <si>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</si>
  <si>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</si>
  <si>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</si>
  <si>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</si>
  <si>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</si>
  <si>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</si>
  <si>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</si>
  <si>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</si>
  <si>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</si>
  <si>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</si>
  <si>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</si>
  <si>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</si>
  <si>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</si>
  <si>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</si>
  <si>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</si>
  <si>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</si>
  <si>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</si>
  <si>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</si>
  <si>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</si>
  <si>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</si>
  <si>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</si>
  <si>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</si>
  <si>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</si>
  <si>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</si>
  <si>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</si>
  <si>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</si>
  <si>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</si>
  <si>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</si>
  <si>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</si>
  <si>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</si>
  <si>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</si>
  <si>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</si>
  <si>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</si>
  <si>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</si>
  <si>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</si>
  <si>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</si>
  <si>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</si>
  <si>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</si>
  <si>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</si>
  <si>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</si>
  <si>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</si>
  <si>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</si>
  <si>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</si>
  <si>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</si>
  <si>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</si>
  <si>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</si>
  <si>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</si>
  <si>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</si>
  <si>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</si>
  <si>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</si>
  <si>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</si>
  <si>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</si>
  <si>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</si>
  <si>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</si>
  <si>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</si>
  <si>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</si>
  <si>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</si>
  <si>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total percentage survived</t>
  </si>
  <si>
    <t>total people</t>
  </si>
  <si>
    <t># people age &lt;= 20</t>
  </si>
  <si>
    <t># survivors under age 20</t>
  </si>
  <si>
    <t>survivors under age 20 who were born female</t>
  </si>
  <si>
    <t>survivors under age 20 who were born male</t>
  </si>
  <si>
    <t>#survived males</t>
  </si>
  <si>
    <t>#survived females</t>
  </si>
  <si>
    <t># males</t>
  </si>
  <si>
    <t># females</t>
  </si>
  <si>
    <t># males &lt;= 20</t>
  </si>
  <si>
    <t># females &lt;= 20</t>
  </si>
  <si>
    <t>% survivors under age 20</t>
  </si>
  <si>
    <t>percent under 20 male survivors</t>
  </si>
  <si>
    <t>percent under 20 female survivors</t>
  </si>
  <si>
    <t># survivors first class</t>
  </si>
  <si>
    <t># survivors second class</t>
  </si>
  <si>
    <t># survivors third  class</t>
  </si>
  <si>
    <t># female survivors first class</t>
  </si>
  <si>
    <t># male survivors first class</t>
  </si>
  <si>
    <t># male survivors second class</t>
  </si>
  <si>
    <t># female survivors second class</t>
  </si>
  <si>
    <t># male survivors third class</t>
  </si>
  <si>
    <t># female survivors third class</t>
  </si>
  <si>
    <t>% males survived</t>
  </si>
  <si>
    <t>% females survived</t>
  </si>
  <si>
    <t>#males first class</t>
  </si>
  <si>
    <t>#females first class</t>
  </si>
  <si>
    <t># first class</t>
  </si>
  <si>
    <t># second class</t>
  </si>
  <si>
    <t># third class</t>
  </si>
  <si>
    <t>% survivors first class</t>
  </si>
  <si>
    <t>% survivors second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</si>
</sst>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2"/>
  <sheetViews>
    <sheetView tabSelected="1" workbookViewId="0">
      <selection activeCell="P19" sqref="P19"/>
    </sheetView>
  </sheetViews>
  <sheetFormatPr defaultRowHeight="15" x14ac:dyDescent="0.25"/>
  <cols>
    <col min="4" max="4" width="31.140625" customWidth="1"/>
    <col min="12" max="12" width="9.85546875" bestFit="1" customWidth="1"/>
    <col min="13" max="13" width="42.42578125" bestFit="1" customWidth="1"/>
    <col min="14" max="14" width="12" bestFit="1" customWidth="1"/>
    <col min="15" max="15" width="31.85546875" bestFit="1" customWidth="1"/>
    <col min="17" max="17" width="20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">
        <v>1230</v>
      </c>
      <c r="N2">
        <f>COUNTIF(E2:E892, "male")</f>
        <v>577</v>
      </c>
      <c r="O2" t="s">
        <v>1223</v>
      </c>
      <c r="P2">
        <f>SUM(N2, N3)</f>
        <v>891</v>
      </c>
    </row>
    <row r="3" spans="1:16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">
        <v>1231</v>
      </c>
      <c r="N3">
        <f>COUNTIF(E2:E892, "female")</f>
        <v>314</v>
      </c>
    </row>
    <row r="4" spans="1:16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">
        <v>1228</v>
      </c>
      <c r="N4">
        <f>COUNTIFS(E2:E892, "male", B2:B892, 1)</f>
        <v>109</v>
      </c>
    </row>
    <row r="5" spans="1:16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">
        <v>1229</v>
      </c>
      <c r="N5">
        <f>COUNTIFS(E2:E892, "female", B2:B892, 1)</f>
        <v>233</v>
      </c>
    </row>
    <row r="6" spans="1:16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">
        <v>1246</v>
      </c>
      <c r="N6">
        <f>N4/N2</f>
        <v>0.18890814558058924</v>
      </c>
      <c r="O6" t="s">
        <v>1222</v>
      </c>
      <c r="P6">
        <f>SUM(N4, N5)/SUM(N3, N2)</f>
        <v>0.38383838383838381</v>
      </c>
    </row>
    <row r="7" spans="1:16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">
        <v>1247</v>
      </c>
      <c r="N7">
        <f>N5/N3</f>
        <v>0.7420382165605095</v>
      </c>
    </row>
    <row r="8" spans="1:16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6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">
        <v>1224</v>
      </c>
      <c r="N9">
        <f xml:space="preserve"> COUNTIF(F2:F892, "&lt;20")</f>
        <v>164</v>
      </c>
    </row>
    <row r="10" spans="1:16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">
        <v>1232</v>
      </c>
      <c r="N10">
        <f xml:space="preserve"> COUNTIFS(F2:F892, "&lt;20", E2:E892, "male")</f>
        <v>89</v>
      </c>
    </row>
    <row r="11" spans="1:16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">
        <v>1233</v>
      </c>
      <c r="N11">
        <f xml:space="preserve"> COUNTIFS(F3:F893, "&lt;20", E3:E893, "female")</f>
        <v>75</v>
      </c>
    </row>
    <row r="12" spans="1:16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">
        <v>1225</v>
      </c>
      <c r="N12">
        <f xml:space="preserve"> COUNTIFS(F2:F892, "&lt;20", B2:B892, 1)</f>
        <v>79</v>
      </c>
    </row>
    <row r="13" spans="1:16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">
        <v>1234</v>
      </c>
      <c r="N13">
        <f>N12/N9</f>
        <v>0.48170731707317072</v>
      </c>
    </row>
    <row r="14" spans="1:16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">
        <v>1227</v>
      </c>
      <c r="N14">
        <f xml:space="preserve"> COUNTIFS(F2:F892, "&lt;20", B2:B892, 1, E2:E892, "male")</f>
        <v>26</v>
      </c>
      <c r="O14" t="s">
        <v>1235</v>
      </c>
      <c r="P14">
        <f>N14/N12</f>
        <v>0.32911392405063289</v>
      </c>
    </row>
    <row r="15" spans="1:16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">
        <v>1226</v>
      </c>
      <c r="N15">
        <f xml:space="preserve"> COUNTIFS(F2:F892, "&lt;20", B2:B892, 1, E2:E892, "female")</f>
        <v>53</v>
      </c>
      <c r="O15" t="s">
        <v>1236</v>
      </c>
      <c r="P15">
        <f>N15/N12</f>
        <v>0.67088607594936711</v>
      </c>
    </row>
    <row r="16" spans="1:16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8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">
        <v>1250</v>
      </c>
      <c r="N17">
        <f>COUNTIF(C2:C892, 1)</f>
        <v>216</v>
      </c>
      <c r="O17" t="s">
        <v>1251</v>
      </c>
      <c r="P17">
        <f>COUNTIF(C2:C892, 2)</f>
        <v>184</v>
      </c>
      <c r="Q17" t="s">
        <v>1252</v>
      </c>
      <c r="R17">
        <f>COUNTIF(C2:C892, 3)</f>
        <v>491</v>
      </c>
    </row>
    <row r="18" spans="1:18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">
        <v>1248</v>
      </c>
      <c r="N18">
        <f>COUNTIFS(E2:E892, "male", C2:C892, 1)</f>
        <v>122</v>
      </c>
      <c r="O18" t="s">
        <v>1248</v>
      </c>
      <c r="P18">
        <f>COUNTIFS(E2:E892, "male", C2:C892, 2)</f>
        <v>108</v>
      </c>
      <c r="Q18" t="s">
        <v>1248</v>
      </c>
    </row>
    <row r="19" spans="1:18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">
        <v>1249</v>
      </c>
      <c r="N19">
        <f>COUNTIFS(E2:E892, "female", C2:C892, 1)</f>
        <v>94</v>
      </c>
      <c r="O19" t="s">
        <v>1249</v>
      </c>
      <c r="P19">
        <f>COUNTIFS(E2:E892, "female", C2:C892, 2)</f>
        <v>76</v>
      </c>
      <c r="Q19" t="s">
        <v>1249</v>
      </c>
    </row>
    <row r="20" spans="1:18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">
        <v>1237</v>
      </c>
      <c r="N20">
        <f>COUNTIFS(C2:C892, 1, B2:B892, 1)</f>
        <v>136</v>
      </c>
      <c r="O20" t="s">
        <v>1238</v>
      </c>
      <c r="P20">
        <f>COUNTIFS(C2:C892, 2, B2:B892, 1)</f>
        <v>87</v>
      </c>
      <c r="Q20" t="s">
        <v>1239</v>
      </c>
      <c r="R20">
        <f>COUNTIFS(C2:C892, 3, B2:B892, 1)</f>
        <v>119</v>
      </c>
    </row>
    <row r="21" spans="1:18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">
        <v>1253</v>
      </c>
      <c r="N21">
        <f>N20/N17</f>
        <v>0.62962962962962965</v>
      </c>
      <c r="O21" t="s">
        <v>1254</v>
      </c>
      <c r="P21">
        <f>P20/P17</f>
        <v>0.47282608695652173</v>
      </c>
      <c r="Q21" t="s">
        <v>1254</v>
      </c>
      <c r="R21">
        <f>R20/R17</f>
        <v>0.24236252545824846</v>
      </c>
    </row>
    <row r="22" spans="1:18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">
        <v>1241</v>
      </c>
      <c r="N22">
        <f>COUNTIFS(E2:E892, "male", B2:B892, 1, C2:C892, 1)</f>
        <v>45</v>
      </c>
      <c r="O22" t="s">
        <v>1242</v>
      </c>
      <c r="P22">
        <f>COUNTIFS(E2:E892, "male", B2:B892, 1, C2:C892, 2)</f>
        <v>17</v>
      </c>
      <c r="Q22" t="s">
        <v>1244</v>
      </c>
      <c r="R22">
        <f>COUNTIFS(E2:E892, "male", B2:B892, 1, C2:C892, 3)</f>
        <v>47</v>
      </c>
    </row>
    <row r="23" spans="1:18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">
        <v>1240</v>
      </c>
      <c r="N23">
        <f>COUNTIFS(E3:E893, "female", B3:B893, 1, C3:C893, 1)</f>
        <v>91</v>
      </c>
      <c r="O23" t="s">
        <v>1243</v>
      </c>
      <c r="P23">
        <f>COUNTIFS(E3:E893, "female", B3:B893, 1, C3:C893, 2)</f>
        <v>70</v>
      </c>
      <c r="Q23" t="s">
        <v>1245</v>
      </c>
      <c r="R23">
        <f>COUNTIFS(E3:E893, "female", B3:B893, 1, C3:C893, 3)</f>
        <v>72</v>
      </c>
    </row>
    <row r="24" spans="1:18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">
        <v>1246</v>
      </c>
      <c r="O24" t="s">
        <v>1246</v>
      </c>
      <c r="Q24" t="s">
        <v>1246</v>
      </c>
    </row>
    <row r="25" spans="1:18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">
        <v>1247</v>
      </c>
      <c r="O25" t="s">
        <v>1247</v>
      </c>
      <c r="Q25" t="s">
        <v>1247</v>
      </c>
    </row>
    <row r="26" spans="1:18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8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8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8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8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8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8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Maharlika</dc:creator>
  <cp:lastModifiedBy>Kyle</cp:lastModifiedBy>
  <dcterms:created xsi:type="dcterms:W3CDTF">2015-05-15T00:40:36Z</dcterms:created>
  <dcterms:modified xsi:type="dcterms:W3CDTF">2015-05-16T06:36:12Z</dcterms:modified>
</cp:coreProperties>
</file>