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hasalmancheema/Desktop/class work/"/>
    </mc:Choice>
  </mc:AlternateContent>
  <xr:revisionPtr revIDLastSave="0" documentId="8_{E7B39C80-AE59-E54E-A778-9800072825F8}" xr6:coauthVersionLast="47" xr6:coauthVersionMax="47" xr10:uidLastSave="{00000000-0000-0000-0000-000000000000}"/>
  <bookViews>
    <workbookView xWindow="0" yWindow="720" windowWidth="29400" windowHeight="18400" activeTab="4" xr2:uid="{00000000-000D-0000-FFFF-FFFF00000000}"/>
  </bookViews>
  <sheets>
    <sheet name="Crowdfunding" sheetId="1" r:id="rId1"/>
    <sheet name="Sheet2" sheetId="3" r:id="rId2"/>
    <sheet name="Sheet3" sheetId="4" r:id="rId3"/>
    <sheet name="Sheet4" sheetId="5" r:id="rId4"/>
    <sheet name="Sheet1" sheetId="2" r:id="rId5"/>
    <sheet name="Sheet5" sheetId="6" r:id="rId6"/>
  </sheets>
  <definedNames>
    <definedName name="_xlnm._FilterDatabase" localSheetId="0" hidden="1">Crowdfunding!$A$1:$T$1001</definedName>
    <definedName name="goal">Crowdfunding!$D:$D</definedName>
    <definedName name="Outcome">Crowdfunding!$F:$F</definedName>
  </definedNames>
  <calcPr calcId="181029"/>
  <pivotCaches>
    <pivotCache cacheId="23" r:id="rId7"/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6" i="6"/>
  <c r="I5" i="6"/>
  <c r="I4" i="6"/>
  <c r="I3" i="6"/>
  <c r="I2" i="6"/>
  <c r="D7" i="6"/>
  <c r="D6" i="6"/>
  <c r="D5" i="6"/>
  <c r="D4" i="6"/>
  <c r="D3" i="6"/>
  <c r="D2" i="6"/>
  <c r="D13" i="2"/>
  <c r="B13" i="2"/>
  <c r="C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D6" i="2"/>
  <c r="C6" i="2"/>
  <c r="D7" i="2"/>
  <c r="C7" i="2"/>
  <c r="B7" i="2"/>
  <c r="B8" i="2"/>
  <c r="B6" i="2"/>
  <c r="D5" i="2"/>
  <c r="C5" i="2"/>
  <c r="B5" i="2"/>
  <c r="D4" i="2"/>
  <c r="C4" i="2"/>
  <c r="B4" i="2"/>
  <c r="D3" i="2"/>
  <c r="C3" i="2"/>
  <c r="B3" i="2"/>
  <c r="D2" i="2"/>
  <c r="C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0" i="2" l="1"/>
  <c r="E9" i="2"/>
  <c r="E8" i="2"/>
  <c r="H8" i="2"/>
  <c r="E7" i="2"/>
  <c r="H7" i="2" s="1"/>
  <c r="G9" i="2"/>
  <c r="H9" i="2"/>
  <c r="G10" i="2"/>
  <c r="H10" i="2"/>
  <c r="G8" i="2"/>
  <c r="E6" i="2"/>
  <c r="F6" i="2" s="1"/>
  <c r="F10" i="2"/>
  <c r="E13" i="2"/>
  <c r="G13" i="2" s="1"/>
  <c r="E5" i="2"/>
  <c r="F5" i="2" s="1"/>
  <c r="F9" i="2"/>
  <c r="E12" i="2"/>
  <c r="G12" i="2" s="1"/>
  <c r="E4" i="2"/>
  <c r="H4" i="2" s="1"/>
  <c r="F8" i="2"/>
  <c r="E2" i="2"/>
  <c r="H2" i="2" s="1"/>
  <c r="E11" i="2"/>
  <c r="G11" i="2" s="1"/>
  <c r="E3" i="2"/>
  <c r="G3" i="2" s="1"/>
  <c r="F7" i="2"/>
  <c r="G7" i="2" l="1"/>
  <c r="G6" i="2"/>
  <c r="H5" i="2"/>
  <c r="H12" i="2"/>
  <c r="G4" i="2"/>
  <c r="F12" i="2"/>
  <c r="G5" i="2"/>
  <c r="F4" i="2"/>
  <c r="G2" i="2"/>
  <c r="H13" i="2"/>
  <c r="F13" i="2"/>
  <c r="H6" i="2"/>
  <c r="F2" i="2"/>
  <c r="H11" i="2"/>
  <c r="F11" i="2"/>
  <c r="H3" i="2"/>
  <c r="F3" i="2"/>
</calcChain>
</file>

<file path=xl/sharedStrings.xml><?xml version="1.0" encoding="utf-8"?>
<sst xmlns="http://schemas.openxmlformats.org/spreadsheetml/2006/main" count="9064" uniqueCount="2112">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</sst>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[Challengeone.xlsx]Sheet2!PivotTable1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4-7440-97C8-0E4DE065E6D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94-7440-97C8-0E4DE065E6D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94-7440-97C8-0E4DE065E6D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94-7440-97C8-0E4DE065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054544"/>
        <c:axId val="916431008"/>
      </c:barChart>
      <c:catAx>
        <c:axId val="8470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31008"/>
        <c:crosses val="autoZero"/>
        <c:auto val="1"/>
        <c:lblAlgn val="ctr"/>
        <c:lblOffset val="100"/>
        <c:noMultiLvlLbl val="0"/>
      </c:catAx>
      <c:valAx>
        <c:axId val="9164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[Challengeone.xlsx]Sheet3!PivotTable2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B-BA4C-B74C-672C296CECB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B-BA4C-B74C-672C296CECB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B-BA4C-B74C-672C296CECB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BB-BA4C-B74C-672C296C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8578528"/>
        <c:axId val="885442416"/>
      </c:barChart>
      <c:catAx>
        <c:axId val="16185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42416"/>
        <c:crosses val="autoZero"/>
        <c:auto val="1"/>
        <c:lblAlgn val="ctr"/>
        <c:lblOffset val="100"/>
        <c:noMultiLvlLbl val="0"/>
      </c:catAx>
      <c:valAx>
        <c:axId val="8854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[Challengeone.xlsx]Sheet4!PivotTable3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6-334B-AF68-91B79AF1A170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86-334B-AF68-91B79AF1A170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86-334B-AF68-91B79AF1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02592"/>
        <c:axId val="885426080"/>
      </c:lineChart>
      <c:catAx>
        <c:axId val="6440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26080"/>
        <c:crosses val="autoZero"/>
        <c:auto val="1"/>
        <c:lblAlgn val="ctr"/>
        <c:lblOffset val="100"/>
        <c:noMultiLvlLbl val="0"/>
      </c:catAx>
      <c:valAx>
        <c:axId val="8854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6-E043-A15B-81A7803363F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6-E043-A15B-81A7803363F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6-E043-A15B-81A78033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857664"/>
        <c:axId val="893428624"/>
      </c:lineChart>
      <c:catAx>
        <c:axId val="15788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28624"/>
        <c:crosses val="autoZero"/>
        <c:auto val="1"/>
        <c:lblAlgn val="ctr"/>
        <c:lblOffset val="100"/>
        <c:noMultiLvlLbl val="0"/>
      </c:catAx>
      <c:valAx>
        <c:axId val="893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4</xdr:row>
      <xdr:rowOff>184150</xdr:rowOff>
    </xdr:from>
    <xdr:to>
      <xdr:col>12</xdr:col>
      <xdr:colOff>279400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3987B-AD91-775A-0D57-017B1B61B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9</xdr:row>
      <xdr:rowOff>107950</xdr:rowOff>
    </xdr:from>
    <xdr:to>
      <xdr:col>14</xdr:col>
      <xdr:colOff>444500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3B0BA-CDC0-379E-AD31-82144274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5</xdr:row>
      <xdr:rowOff>82550</xdr:rowOff>
    </xdr:from>
    <xdr:to>
      <xdr:col>10</xdr:col>
      <xdr:colOff>800100</xdr:colOff>
      <xdr:row>18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C8EEE0-21A2-9881-48F7-125A2447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626534</xdr:colOff>
      <xdr:row>19</xdr:row>
      <xdr:rowOff>118534</xdr:rowOff>
    </xdr:from>
    <xdr:to>
      <xdr:col>6</xdr:col>
      <xdr:colOff>778934</xdr:colOff>
      <xdr:row>33</xdr:row>
      <xdr:rowOff>16934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CE566-19CA-ED8C-F35D-F1FE92D96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8.841181018521" createdVersion="8" refreshedVersion="8" minRefreshableVersion="3" recordCount="1000" xr:uid="{1B7391A5-8870-BA49-8A5A-6D064E6E609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8.851467708337" createdVersion="8" refreshedVersion="8" minRefreshableVersion="3" recordCount="1000" xr:uid="{A8AC62DC-383B-584F-BA61-4E52CFDFFC7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 pivotCacheId="9716285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0E451-9EE3-714A-9279-318D423FE10D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C7FA9-A05C-5D46-AFCA-E756CC4FF18D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4C4CF-6851-5A42-B7B0-AF6ACA94D7C9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C1" zoomScale="125" workbookViewId="0">
      <selection activeCell="F1" sqref="F1:G99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9.5" customWidth="1"/>
    <col min="16" max="16" width="20.6640625" style="6" customWidth="1"/>
    <col min="17" max="17" width="16.33203125" customWidth="1"/>
    <col min="18" max="18" width="20.33203125" customWidth="1"/>
    <col min="19" max="19" width="24.83203125" customWidth="1"/>
    <col min="20" max="20" width="20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(E2/D2)</f>
        <v>0</v>
      </c>
      <c r="P2" s="6" t="e">
        <f t="shared" ref="P2:P65" si="1">E2/G2</f>
        <v>#DIV/0!</v>
      </c>
      <c r="Q2" t="s">
        <v>2033</v>
      </c>
      <c r="R2" t="s">
        <v>2034</v>
      </c>
      <c r="S2" s="9">
        <f t="shared" ref="S2:S65" si="2">(((J2/60)/60)/24)+DATE(1970,1,1)</f>
        <v>42336.25</v>
      </c>
      <c r="T2" s="9">
        <f t="shared" ref="T2:T65" si="3"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 s="6">
        <f t="shared" si="1"/>
        <v>92.151898734177209</v>
      </c>
      <c r="Q3" t="s">
        <v>2035</v>
      </c>
      <c r="R3" t="s">
        <v>2036</v>
      </c>
      <c r="S3" s="9">
        <f t="shared" si="2"/>
        <v>41870.208333333336</v>
      </c>
      <c r="T3" s="9">
        <f t="shared" si="3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100.01614035087719</v>
      </c>
      <c r="Q4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103.20833333333333</v>
      </c>
      <c r="Q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99.339622641509436</v>
      </c>
      <c r="Q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75.833333333333329</v>
      </c>
      <c r="Q7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60.555555555555557</v>
      </c>
      <c r="Q8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64.93832599118943</v>
      </c>
      <c r="Q9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30.997175141242938</v>
      </c>
      <c r="Q10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72.909090909090907</v>
      </c>
      <c r="Q11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62.9</v>
      </c>
      <c r="Q12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112.22222222222223</v>
      </c>
      <c r="Q13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102.34545454545454</v>
      </c>
      <c r="Q14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105.05102040816327</v>
      </c>
      <c r="Q1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94.144999999999996</v>
      </c>
      <c r="Q1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84.986725663716811</v>
      </c>
      <c r="Q17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110.41</v>
      </c>
      <c r="Q18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107.96236989591674</v>
      </c>
      <c r="Q19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45.103703703703701</v>
      </c>
      <c r="Q20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45.001483679525222</v>
      </c>
      <c r="Q21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105.97134670487107</v>
      </c>
      <c r="Q22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69.055555555555557</v>
      </c>
      <c r="Q23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85.044943820224717</v>
      </c>
      <c r="Q24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105.22535211267606</v>
      </c>
      <c r="Q2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39.003741114852225</v>
      </c>
      <c r="Q2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73.030674846625772</v>
      </c>
      <c r="Q27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35.009459459459457</v>
      </c>
      <c r="Q28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106.6</v>
      </c>
      <c r="Q29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61.997747747747745</v>
      </c>
      <c r="Q30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94.000622665006233</v>
      </c>
      <c r="Q31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112.05426356589147</v>
      </c>
      <c r="Q32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48.008849557522126</v>
      </c>
      <c r="Q33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38.004334633723452</v>
      </c>
      <c r="Q34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35.000184535892231</v>
      </c>
      <c r="Q3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85</v>
      </c>
      <c r="Q3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95.993893129770996</v>
      </c>
      <c r="Q37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68.8125</v>
      </c>
      <c r="Q38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105.97196261682242</v>
      </c>
      <c r="Q39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75.261194029850742</v>
      </c>
      <c r="Q40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57.125</v>
      </c>
      <c r="Q41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75.141414141414145</v>
      </c>
      <c r="Q42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107.42342342342343</v>
      </c>
      <c r="Q43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35.995495495495497</v>
      </c>
      <c r="Q44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26.998873148744366</v>
      </c>
      <c r="Q4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107.56122448979592</v>
      </c>
      <c r="Q4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94.375</v>
      </c>
      <c r="Q47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46.163043478260867</v>
      </c>
      <c r="Q48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47.845637583892618</v>
      </c>
      <c r="Q49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53.007815713698065</v>
      </c>
      <c r="Q50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45.059405940594061</v>
      </c>
      <c r="Q51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2</v>
      </c>
      <c r="Q52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99.006816632583508</v>
      </c>
      <c r="Q53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32.786666666666669</v>
      </c>
      <c r="Q54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59.119617224880386</v>
      </c>
      <c r="Q5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44.93333333333333</v>
      </c>
      <c r="Q5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89.664122137404576</v>
      </c>
      <c r="Q57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70.079268292682926</v>
      </c>
      <c r="Q58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31.059701492537314</v>
      </c>
      <c r="Q59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29.061611374407583</v>
      </c>
      <c r="Q60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30.0859375</v>
      </c>
      <c r="Q61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84.998125000000002</v>
      </c>
      <c r="Q62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82.001775410563695</v>
      </c>
      <c r="Q63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58.040160642570278</v>
      </c>
      <c r="Q64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111.4</v>
      </c>
      <c r="Q6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4">(E66/D66)</f>
        <v>0.97642857142857142</v>
      </c>
      <c r="P66" s="6">
        <f t="shared" ref="P66:P129" si="5">E66/G66</f>
        <v>71.94736842105263</v>
      </c>
      <c r="Q66" t="s">
        <v>2037</v>
      </c>
      <c r="R66" t="s">
        <v>2038</v>
      </c>
      <c r="S66" s="9">
        <f t="shared" ref="S66:S129" si="6">(((J66/60)/60)/24)+DATE(1970,1,1)</f>
        <v>43283.208333333328</v>
      </c>
      <c r="T66" s="9">
        <f t="shared" ref="T66:T129" si="7">(((K66/60)/60)/24)+DATE(1970,1,1)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 s="6">
        <f t="shared" si="5"/>
        <v>61.038135593220339</v>
      </c>
      <c r="Q67" t="s">
        <v>2039</v>
      </c>
      <c r="R67" t="s">
        <v>2040</v>
      </c>
      <c r="S67" s="9">
        <f t="shared" si="6"/>
        <v>40570.25</v>
      </c>
      <c r="T67" s="9">
        <f t="shared" si="7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6">
        <f t="shared" si="5"/>
        <v>108.91666666666667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6">
        <f t="shared" si="5"/>
        <v>29.001722017220171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6">
        <f t="shared" si="5"/>
        <v>58.975609756097562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6">
        <f t="shared" si="5"/>
        <v>111.82352941176471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6">
        <f t="shared" si="5"/>
        <v>63.995555555555555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6">
        <f t="shared" si="5"/>
        <v>85.315789473684205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6">
        <f t="shared" si="5"/>
        <v>74.481481481481481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6">
        <f t="shared" si="5"/>
        <v>105.14772727272727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6">
        <f t="shared" si="5"/>
        <v>56.188235294117646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6">
        <f t="shared" si="5"/>
        <v>85.917647058823533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6">
        <f t="shared" si="5"/>
        <v>57.00296912114014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6">
        <f t="shared" si="5"/>
        <v>79.642857142857139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6">
        <f t="shared" si="5"/>
        <v>41.018181818181816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6">
        <f t="shared" si="5"/>
        <v>48.004773269689736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6">
        <f t="shared" si="5"/>
        <v>55.212598425196852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6">
        <f t="shared" si="5"/>
        <v>92.109489051094897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6">
        <f t="shared" si="5"/>
        <v>83.183333333333337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6">
        <f t="shared" si="5"/>
        <v>39.996000000000002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6">
        <f t="shared" si="5"/>
        <v>111.1336898395722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6">
        <f t="shared" si="5"/>
        <v>90.563380281690144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6">
        <f t="shared" si="5"/>
        <v>61.108374384236456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6">
        <f t="shared" si="5"/>
        <v>83.022941970310384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6">
        <f t="shared" si="5"/>
        <v>110.76106194690266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6">
        <f t="shared" si="5"/>
        <v>89.458333333333329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6">
        <f t="shared" si="5"/>
        <v>57.849056603773583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6">
        <f t="shared" si="5"/>
        <v>109.99705449189985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6">
        <f t="shared" si="5"/>
        <v>103.96586345381526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6">
        <f t="shared" si="5"/>
        <v>107.99508196721311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6">
        <f t="shared" si="5"/>
        <v>48.927777777777777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6">
        <f t="shared" si="5"/>
        <v>37.666666666666664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6">
        <f t="shared" si="5"/>
        <v>64.999141999141997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6">
        <f t="shared" si="5"/>
        <v>106.61061946902655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6">
        <f t="shared" si="5"/>
        <v>27.009016393442622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6">
        <f t="shared" si="5"/>
        <v>91.16463414634147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6">
        <f t="shared" si="5"/>
        <v>1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6">
        <f t="shared" si="5"/>
        <v>56.054878048780488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6">
        <f t="shared" si="5"/>
        <v>31.017857142857142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6">
        <f t="shared" si="5"/>
        <v>66.513513513513516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6">
        <f t="shared" si="5"/>
        <v>89.005216484089729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6">
        <f t="shared" si="5"/>
        <v>103.46315789473684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6">
        <f t="shared" si="5"/>
        <v>95.278911564625844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6">
        <f t="shared" si="5"/>
        <v>75.895348837209298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6">
        <f t="shared" si="5"/>
        <v>107.57831325301204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6">
        <f t="shared" si="5"/>
        <v>51.31666666666667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6">
        <f t="shared" si="5"/>
        <v>71.983108108108112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6">
        <f t="shared" si="5"/>
        <v>108.95414201183432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6">
        <f t="shared" si="5"/>
        <v>35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6">
        <f t="shared" si="5"/>
        <v>94.938931297709928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6">
        <f t="shared" si="5"/>
        <v>109.65079365079364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6">
        <f t="shared" si="5"/>
        <v>44.001815980629537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6">
        <f t="shared" si="5"/>
        <v>86.794520547945211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6">
        <f t="shared" si="5"/>
        <v>30.992727272727272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6">
        <f t="shared" si="5"/>
        <v>94.791044776119406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6">
        <f t="shared" si="5"/>
        <v>69.79220779220779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6">
        <f t="shared" si="5"/>
        <v>63.003367003367003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6">
        <f t="shared" si="5"/>
        <v>110.0343300110742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6">
        <f t="shared" si="5"/>
        <v>25.997933274284026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6">
        <f t="shared" si="5"/>
        <v>49.987915407854985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6">
        <f t="shared" si="5"/>
        <v>101.72340425531915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6">
        <f t="shared" si="5"/>
        <v>47.083333333333336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6">
        <f t="shared" si="5"/>
        <v>89.944444444444443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6">
        <f t="shared" si="5"/>
        <v>78.96875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8">(E130/D130)</f>
        <v>0.60334277620396604</v>
      </c>
      <c r="P130" s="6">
        <f t="shared" ref="P130:P193" si="9">E130/G130</f>
        <v>80.067669172932327</v>
      </c>
      <c r="Q130" t="s">
        <v>2035</v>
      </c>
      <c r="R130" t="s">
        <v>2036</v>
      </c>
      <c r="S130" s="9">
        <f t="shared" ref="S130:S193" si="10">(((J130/60)/60)/24)+DATE(1970,1,1)</f>
        <v>40417.208333333336</v>
      </c>
      <c r="T130" s="9">
        <f t="shared" ref="T130:T193" si="11">(((K130/60)/60)/24)+DATE(1970,1,1)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8"/>
        <v>3.2026936026936029E-2</v>
      </c>
      <c r="P131" s="6">
        <f t="shared" si="9"/>
        <v>86.472727272727269</v>
      </c>
      <c r="Q131" t="s">
        <v>2033</v>
      </c>
      <c r="R131" t="s">
        <v>2034</v>
      </c>
      <c r="S131" s="9">
        <f t="shared" si="10"/>
        <v>42038.25</v>
      </c>
      <c r="T131" s="9">
        <f t="shared" si="11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6">
        <f t="shared" si="9"/>
        <v>28.001876172607879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6">
        <f t="shared" si="9"/>
        <v>67.996725337699544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6">
        <f t="shared" si="9"/>
        <v>43.078651685393261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6">
        <f t="shared" si="9"/>
        <v>87.95597484276729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6">
        <f t="shared" si="9"/>
        <v>94.987234042553197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6">
        <f t="shared" si="9"/>
        <v>46.905982905982903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6">
        <f t="shared" si="9"/>
        <v>46.913793103448278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6">
        <f t="shared" si="9"/>
        <v>94.24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6">
        <f t="shared" si="9"/>
        <v>80.139130434782615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6">
        <f t="shared" si="9"/>
        <v>59.036809815950917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6">
        <f t="shared" si="9"/>
        <v>65.989247311827953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6">
        <f t="shared" si="9"/>
        <v>60.992530345471522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6">
        <f t="shared" si="9"/>
        <v>98.307692307692307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6">
        <f t="shared" si="9"/>
        <v>104.6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6">
        <f t="shared" si="9"/>
        <v>86.066666666666663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6">
        <f t="shared" si="9"/>
        <v>76.989583333333329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6">
        <f t="shared" si="9"/>
        <v>29.764705882352942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6">
        <f t="shared" si="9"/>
        <v>46.91959798994975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6">
        <f t="shared" si="9"/>
        <v>105.18691588785046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6">
        <f t="shared" si="9"/>
        <v>69.907692307692301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6">
        <f t="shared" si="9"/>
        <v>1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6">
        <f t="shared" si="9"/>
        <v>60.011588275391958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6">
        <f t="shared" si="9"/>
        <v>52.006220379146917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6">
        <f t="shared" si="9"/>
        <v>31.000176025347649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6">
        <f t="shared" si="9"/>
        <v>95.042492917847028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6">
        <f t="shared" si="9"/>
        <v>75.968174204355108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6">
        <f t="shared" si="9"/>
        <v>71.013192612137203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6">
        <f t="shared" si="9"/>
        <v>73.733333333333334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6">
        <f t="shared" si="9"/>
        <v>113.17073170731707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6">
        <f t="shared" si="9"/>
        <v>105.00933552992861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6">
        <f t="shared" si="9"/>
        <v>79.176829268292678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6">
        <f t="shared" si="9"/>
        <v>57.333333333333336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6">
        <f t="shared" si="9"/>
        <v>58.178343949044589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6">
        <f t="shared" si="9"/>
        <v>36.032520325203251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6">
        <f t="shared" si="9"/>
        <v>107.99068767908309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6">
        <f t="shared" si="9"/>
        <v>44.005985634477256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6">
        <f t="shared" si="9"/>
        <v>55.077868852459019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6">
        <f t="shared" si="9"/>
        <v>74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6">
        <f t="shared" si="9"/>
        <v>41.996858638743454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6">
        <f t="shared" si="9"/>
        <v>77.988161010260455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6">
        <f t="shared" si="9"/>
        <v>82.507462686567166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6">
        <f t="shared" si="9"/>
        <v>104.2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6">
        <f t="shared" si="9"/>
        <v>25.5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6">
        <f t="shared" si="9"/>
        <v>100.98334401024984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6">
        <f t="shared" si="9"/>
        <v>111.83333333333333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6">
        <f t="shared" si="9"/>
        <v>41.999115044247787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6">
        <f t="shared" si="9"/>
        <v>110.05115089514067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6">
        <f t="shared" si="9"/>
        <v>58.997079225994888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6">
        <f t="shared" si="9"/>
        <v>32.985714285714288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6">
        <f t="shared" si="9"/>
        <v>45.005654509471306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6">
        <f t="shared" si="9"/>
        <v>81.98196487897485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6">
        <f t="shared" si="9"/>
        <v>39.080882352941174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6">
        <f t="shared" si="9"/>
        <v>58.996383363471971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6">
        <f t="shared" si="9"/>
        <v>40.988372093023258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6">
        <f t="shared" si="9"/>
        <v>31.029411764705884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6">
        <f t="shared" si="9"/>
        <v>37.789473684210527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6">
        <f t="shared" si="9"/>
        <v>32.006772009029348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6">
        <f t="shared" si="9"/>
        <v>95.966712898751737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6">
        <f t="shared" si="9"/>
        <v>75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6">
        <f t="shared" si="9"/>
        <v>102.0498866213152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6">
        <f t="shared" si="9"/>
        <v>105.75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6">
        <f t="shared" si="9"/>
        <v>37.069767441860463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2">(E194/D194)</f>
        <v>0.19992957746478873</v>
      </c>
      <c r="P194" s="6">
        <f t="shared" ref="P194:P257" si="13">E194/G194</f>
        <v>35.049382716049379</v>
      </c>
      <c r="Q194" t="s">
        <v>2035</v>
      </c>
      <c r="R194" t="s">
        <v>2036</v>
      </c>
      <c r="S194" s="9">
        <f t="shared" ref="S194:S257" si="14">(((J194/60)/60)/24)+DATE(1970,1,1)</f>
        <v>41817.208333333336</v>
      </c>
      <c r="T194" s="9">
        <f t="shared" ref="T194:T257" si="15">(((K194/60)/60)/24)+DATE(1970,1,1)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2"/>
        <v>0.45636363636363636</v>
      </c>
      <c r="P195" s="6">
        <f t="shared" si="13"/>
        <v>46.338461538461537</v>
      </c>
      <c r="Q195" t="s">
        <v>2035</v>
      </c>
      <c r="R195" t="s">
        <v>2045</v>
      </c>
      <c r="S195" s="9">
        <f t="shared" si="14"/>
        <v>43198.208333333328</v>
      </c>
      <c r="T195" s="9">
        <f t="shared" si="15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6">
        <f t="shared" si="13"/>
        <v>69.174603174603178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6">
        <f t="shared" si="13"/>
        <v>109.07824427480917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6">
        <f t="shared" si="13"/>
        <v>51.78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6">
        <f t="shared" si="13"/>
        <v>82.010055304172951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6">
        <f t="shared" si="13"/>
        <v>35.958333333333336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6">
        <f t="shared" si="13"/>
        <v>74.461538461538467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6">
        <f t="shared" si="13"/>
        <v>2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6">
        <f t="shared" si="13"/>
        <v>91.114649681528661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6">
        <f t="shared" si="13"/>
        <v>79.792682926829272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6">
        <f t="shared" si="13"/>
        <v>42.999777678968428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6">
        <f t="shared" si="13"/>
        <v>63.225000000000001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6">
        <f t="shared" si="13"/>
        <v>70.174999999999997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6">
        <f t="shared" si="13"/>
        <v>61.333333333333336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6">
        <f t="shared" si="13"/>
        <v>99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6">
        <f t="shared" si="13"/>
        <v>96.984900146127615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6">
        <f t="shared" si="13"/>
        <v>51.004950495049506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6">
        <f t="shared" si="13"/>
        <v>28.044247787610619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6">
        <f t="shared" si="13"/>
        <v>60.984615384615381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6">
        <f t="shared" si="13"/>
        <v>73.214285714285708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6">
        <f t="shared" si="13"/>
        <v>39.997435299603637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6">
        <f t="shared" si="13"/>
        <v>86.812121212121212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6">
        <f t="shared" si="13"/>
        <v>42.125874125874127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6">
        <f t="shared" si="13"/>
        <v>103.97851239669421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6">
        <f t="shared" si="13"/>
        <v>62.003211991434689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6">
        <f t="shared" si="13"/>
        <v>31.005037783375315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6">
        <f t="shared" si="13"/>
        <v>89.991552956465242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6">
        <f t="shared" si="13"/>
        <v>39.235294117647058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6">
        <f t="shared" si="13"/>
        <v>54.993116108306566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6">
        <f t="shared" si="13"/>
        <v>47.992753623188406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6">
        <f t="shared" si="13"/>
        <v>87.966702470461868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6">
        <f t="shared" si="13"/>
        <v>51.999165275459099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6">
        <f t="shared" si="13"/>
        <v>29.999659863945578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6">
        <f t="shared" si="13"/>
        <v>98.205357142857139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6">
        <f t="shared" si="13"/>
        <v>108.96182396606575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6">
        <f t="shared" si="13"/>
        <v>66.998379254457049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6">
        <f t="shared" si="13"/>
        <v>64.99333594668758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6">
        <f t="shared" si="13"/>
        <v>99.841584158415841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6">
        <f t="shared" si="13"/>
        <v>82.432835820895519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6">
        <f t="shared" si="13"/>
        <v>63.293478260869563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6">
        <f t="shared" si="13"/>
        <v>96.774193548387103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6">
        <f t="shared" si="13"/>
        <v>54.906040268456373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6">
        <f t="shared" si="13"/>
        <v>39.010869565217391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6">
        <f t="shared" si="13"/>
        <v>75.84210526315789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6">
        <f t="shared" si="13"/>
        <v>45.051671732522799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6">
        <f t="shared" si="13"/>
        <v>104.51546391752578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6">
        <f t="shared" si="13"/>
        <v>76.268292682926827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6">
        <f t="shared" si="13"/>
        <v>69.015695067264573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6">
        <f t="shared" si="13"/>
        <v>101.97684085510689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6">
        <f t="shared" si="13"/>
        <v>42.915999999999997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6">
        <f t="shared" si="13"/>
        <v>43.025210084033617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6">
        <f t="shared" si="13"/>
        <v>75.245283018867923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6">
        <f t="shared" si="13"/>
        <v>69.023364485981304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6">
        <f t="shared" si="13"/>
        <v>65.986486486486484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6">
        <f t="shared" si="13"/>
        <v>98.013800424628457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6">
        <f t="shared" si="13"/>
        <v>60.105504587155963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6">
        <f t="shared" si="13"/>
        <v>26.000773395204948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6">
        <f t="shared" si="13"/>
        <v>3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6">
        <f t="shared" si="13"/>
        <v>38.019801980198018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6">
        <f t="shared" si="13"/>
        <v>106.15254237288136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6">
        <f t="shared" si="13"/>
        <v>81.019475655430711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6">
        <f t="shared" si="13"/>
        <v>96.647727272727266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6">
        <f t="shared" si="13"/>
        <v>57.003535651149086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16">(E258/D258)</f>
        <v>0.23390243902439026</v>
      </c>
      <c r="P258" s="6">
        <f t="shared" ref="P258:P321" si="17">E258/G258</f>
        <v>63.93333333333333</v>
      </c>
      <c r="Q258" t="s">
        <v>2035</v>
      </c>
      <c r="R258" t="s">
        <v>2036</v>
      </c>
      <c r="S258" s="9">
        <f t="shared" ref="S258:S321" si="18">(((J258/60)/60)/24)+DATE(1970,1,1)</f>
        <v>42393.25</v>
      </c>
      <c r="T258" s="9">
        <f t="shared" ref="T258:T321" si="19">(((K258/60)/60)/24)+DATE(1970,1,1)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6"/>
        <v>1.46</v>
      </c>
      <c r="P259" s="6">
        <f t="shared" si="17"/>
        <v>90.456521739130437</v>
      </c>
      <c r="Q259" t="s">
        <v>2039</v>
      </c>
      <c r="R259" t="s">
        <v>2040</v>
      </c>
      <c r="S259" s="9">
        <f t="shared" si="18"/>
        <v>41338.25</v>
      </c>
      <c r="T259" s="9">
        <f t="shared" si="19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6">
        <f t="shared" si="17"/>
        <v>72.172043010752688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6">
        <f t="shared" si="17"/>
        <v>77.934782608695656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6">
        <f t="shared" si="17"/>
        <v>38.065134099616856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6">
        <f t="shared" si="17"/>
        <v>57.936123348017624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6">
        <f t="shared" si="17"/>
        <v>49.794392523364486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6">
        <f t="shared" si="17"/>
        <v>54.050251256281406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6">
        <f t="shared" si="17"/>
        <v>30.002721335268504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6">
        <f t="shared" si="17"/>
        <v>70.127906976744185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6">
        <f t="shared" si="17"/>
        <v>26.996228786926462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6">
        <f t="shared" si="17"/>
        <v>51.990606936416185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6">
        <f t="shared" si="17"/>
        <v>56.416666666666664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6">
        <f t="shared" si="17"/>
        <v>101.63218390804597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6">
        <f t="shared" si="17"/>
        <v>25.005291005291006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6">
        <f t="shared" si="17"/>
        <v>32.016393442622949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6">
        <f t="shared" si="17"/>
        <v>82.021647307286173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6">
        <f t="shared" si="17"/>
        <v>37.957446808510639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6">
        <f t="shared" si="17"/>
        <v>51.533333333333331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6">
        <f t="shared" si="17"/>
        <v>81.198275862068968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6">
        <f t="shared" si="17"/>
        <v>40.030075187969928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6">
        <f t="shared" si="17"/>
        <v>89.939759036144579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6">
        <f t="shared" si="17"/>
        <v>96.692307692307693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6">
        <f t="shared" si="17"/>
        <v>25.010989010989011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6">
        <f t="shared" si="17"/>
        <v>36.987277353689571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6">
        <f t="shared" si="17"/>
        <v>73.012609117361791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6">
        <f t="shared" si="17"/>
        <v>68.240601503759393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6">
        <f t="shared" si="17"/>
        <v>52.310344827586206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6">
        <f t="shared" si="17"/>
        <v>61.765151515151516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6">
        <f t="shared" si="17"/>
        <v>25.027559055118111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6">
        <f t="shared" si="17"/>
        <v>106.28804347826087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6">
        <f t="shared" si="17"/>
        <v>75.07386363636364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6">
        <f t="shared" si="17"/>
        <v>39.970802919708028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6">
        <f t="shared" si="17"/>
        <v>39.982195845697326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6">
        <f t="shared" si="17"/>
        <v>101.01541850220265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6">
        <f t="shared" si="17"/>
        <v>76.813084112149539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6">
        <f t="shared" si="17"/>
        <v>71.7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6">
        <f t="shared" si="17"/>
        <v>33.28125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6">
        <f t="shared" si="17"/>
        <v>43.923497267759565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6">
        <f t="shared" si="17"/>
        <v>36.004712041884815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6">
        <f t="shared" si="17"/>
        <v>88.21052631578948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6">
        <f t="shared" si="17"/>
        <v>65.240384615384613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6">
        <f t="shared" si="17"/>
        <v>69.958333333333329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6">
        <f t="shared" si="17"/>
        <v>39.877551020408163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6">
        <f t="shared" si="17"/>
        <v>5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6">
        <f t="shared" si="17"/>
        <v>41.023728813559323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6">
        <f t="shared" si="17"/>
        <v>98.914285714285711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6">
        <f t="shared" si="17"/>
        <v>87.78125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6">
        <f t="shared" si="17"/>
        <v>80.767605633802816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6">
        <f t="shared" si="17"/>
        <v>94.28235294117647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6">
        <f t="shared" si="17"/>
        <v>73.428571428571431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6">
        <f t="shared" si="17"/>
        <v>65.968133535660087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6">
        <f t="shared" si="17"/>
        <v>109.04109589041096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6">
        <f t="shared" si="17"/>
        <v>41.16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6">
        <f t="shared" si="17"/>
        <v>99.125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6">
        <f t="shared" si="17"/>
        <v>105.88429752066116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6">
        <f t="shared" si="17"/>
        <v>48.996525921966864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6">
        <f t="shared" si="17"/>
        <v>39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6">
        <f t="shared" si="17"/>
        <v>31.022556390977442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6">
        <f t="shared" si="17"/>
        <v>103.87096774193549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6">
        <f t="shared" si="17"/>
        <v>59.268518518518519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6">
        <f t="shared" si="17"/>
        <v>42.3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6">
        <f t="shared" si="17"/>
        <v>53.117647058823529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6">
        <f t="shared" si="17"/>
        <v>50.796875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20">(E322/D322)</f>
        <v>9.5876777251184833E-2</v>
      </c>
      <c r="P322" s="6">
        <f t="shared" ref="P322:P385" si="21">E322/G322</f>
        <v>101.15</v>
      </c>
      <c r="Q322" t="s">
        <v>2047</v>
      </c>
      <c r="R322" t="s">
        <v>2053</v>
      </c>
      <c r="S322" s="9">
        <f t="shared" ref="S322:S385" si="22">(((J322/60)/60)/24)+DATE(1970,1,1)</f>
        <v>40673.208333333336</v>
      </c>
      <c r="T322" s="9">
        <f t="shared" ref="T322:T385" si="23">(((K322/60)/60)/24)+DATE(1970,1,1)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0"/>
        <v>0.94144366197183094</v>
      </c>
      <c r="P323" s="6">
        <f t="shared" si="21"/>
        <v>65.000810372771468</v>
      </c>
      <c r="Q323" t="s">
        <v>2041</v>
      </c>
      <c r="R323" t="s">
        <v>2052</v>
      </c>
      <c r="S323" s="9">
        <f t="shared" si="22"/>
        <v>40634.208333333336</v>
      </c>
      <c r="T323" s="9">
        <f t="shared" si="23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6">
        <f t="shared" si="21"/>
        <v>37.998645510835914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6">
        <f t="shared" si="21"/>
        <v>82.615384615384613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6">
        <f t="shared" si="21"/>
        <v>37.941368078175898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6">
        <f t="shared" si="21"/>
        <v>80.780821917808225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6">
        <f t="shared" si="21"/>
        <v>25.984375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6">
        <f t="shared" si="21"/>
        <v>30.363636363636363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6">
        <f t="shared" si="21"/>
        <v>54.004916018025398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6">
        <f t="shared" si="21"/>
        <v>101.78672985781991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6">
        <f t="shared" si="21"/>
        <v>45.003610108303249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6">
        <f t="shared" si="21"/>
        <v>77.068421052631578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6">
        <f t="shared" si="21"/>
        <v>88.076595744680844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6">
        <f t="shared" si="21"/>
        <v>47.035573122529641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6">
        <f t="shared" si="21"/>
        <v>110.99550763701707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6">
        <f t="shared" si="21"/>
        <v>87.003066141042481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6">
        <f t="shared" si="21"/>
        <v>63.994402985074629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6">
        <f t="shared" si="21"/>
        <v>105.9945205479452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6">
        <f t="shared" si="21"/>
        <v>73.989349112426041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6">
        <f t="shared" si="21"/>
        <v>84.02004626060139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6">
        <f t="shared" si="21"/>
        <v>88.966921119592882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6">
        <f t="shared" si="21"/>
        <v>76.990453460620529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6">
        <f t="shared" si="21"/>
        <v>97.146341463414629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6">
        <f t="shared" si="21"/>
        <v>33.013605442176868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6">
        <f t="shared" si="21"/>
        <v>99.950602409638549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6">
        <f t="shared" si="21"/>
        <v>69.966767371601208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6">
        <f t="shared" si="21"/>
        <v>110.32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6">
        <f t="shared" si="21"/>
        <v>66.005235602094245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6">
        <f t="shared" si="21"/>
        <v>41.005742176284812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6">
        <f t="shared" si="21"/>
        <v>103.96316359696641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6">
        <f t="shared" si="21"/>
        <v>5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6">
        <f t="shared" si="21"/>
        <v>47.009935419771487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6">
        <f t="shared" si="21"/>
        <v>29.606060606060606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6">
        <f t="shared" si="21"/>
        <v>81.010569583088667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6">
        <f t="shared" si="21"/>
        <v>94.35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6">
        <f t="shared" si="21"/>
        <v>26.058139534883722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6">
        <f t="shared" si="21"/>
        <v>85.775000000000006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6">
        <f t="shared" si="21"/>
        <v>103.73170731707317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6">
        <f t="shared" si="21"/>
        <v>49.826086956521742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6">
        <f t="shared" si="21"/>
        <v>63.893048128342244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6">
        <f t="shared" si="21"/>
        <v>47.002434782608695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6">
        <f t="shared" si="21"/>
        <v>108.47727272727273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6">
        <f t="shared" si="21"/>
        <v>72.015706806282722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6">
        <f t="shared" si="21"/>
        <v>59.928057553956833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6">
        <f t="shared" si="21"/>
        <v>78.209677419354833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6">
        <f t="shared" si="21"/>
        <v>104.77678571428571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6">
        <f t="shared" si="21"/>
        <v>105.52475247524752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6">
        <f t="shared" si="21"/>
        <v>24.933333333333334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6">
        <f t="shared" si="21"/>
        <v>69.873786407766985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6">
        <f t="shared" si="21"/>
        <v>95.733766233766232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6">
        <f t="shared" si="21"/>
        <v>29.997485752598056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6">
        <f t="shared" si="21"/>
        <v>59.011948529411768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6">
        <f t="shared" si="21"/>
        <v>84.757396449704146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6">
        <f t="shared" si="21"/>
        <v>78.010921177587846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6">
        <f t="shared" si="21"/>
        <v>50.05215419501134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6">
        <f t="shared" si="21"/>
        <v>59.16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6">
        <f t="shared" si="21"/>
        <v>93.702290076335885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6">
        <f t="shared" si="21"/>
        <v>40.14173228346457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6">
        <f t="shared" si="21"/>
        <v>70.090140845070422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6">
        <f t="shared" si="21"/>
        <v>66.181818181818187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6">
        <f t="shared" si="21"/>
        <v>47.714285714285715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6">
        <f t="shared" si="21"/>
        <v>62.896774193548389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6">
        <f t="shared" si="21"/>
        <v>86.611940298507463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6">
        <f t="shared" si="21"/>
        <v>75.126984126984127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24">(E386/D386)</f>
        <v>1.7200961538461539</v>
      </c>
      <c r="P386" s="6">
        <f t="shared" ref="P386:P449" si="25">E386/G386</f>
        <v>41.004167534903104</v>
      </c>
      <c r="Q386" t="s">
        <v>2041</v>
      </c>
      <c r="R386" t="s">
        <v>2042</v>
      </c>
      <c r="S386" s="9">
        <f t="shared" ref="S386:S449" si="26">(((J386/60)/60)/24)+DATE(1970,1,1)</f>
        <v>42776.25</v>
      </c>
      <c r="T386" s="9">
        <f t="shared" ref="T386:T449" si="27">(((K386/60)/60)/24)+DATE(1970,1,1)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4"/>
        <v>1.4616709511568124</v>
      </c>
      <c r="P387" s="6">
        <f t="shared" si="25"/>
        <v>50.007915567282325</v>
      </c>
      <c r="Q387" t="s">
        <v>2047</v>
      </c>
      <c r="R387" t="s">
        <v>2048</v>
      </c>
      <c r="S387" s="9">
        <f t="shared" si="26"/>
        <v>43553.208333333328</v>
      </c>
      <c r="T387" s="9">
        <f t="shared" si="27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6">
        <f t="shared" si="25"/>
        <v>96.960674157303373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6">
        <f t="shared" si="25"/>
        <v>100.93160377358491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6">
        <f t="shared" si="25"/>
        <v>89.227586206896547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6">
        <f t="shared" si="25"/>
        <v>87.979166666666671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6">
        <f t="shared" si="25"/>
        <v>89.54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6">
        <f t="shared" si="25"/>
        <v>29.09271523178808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6">
        <f t="shared" si="25"/>
        <v>42.006218905472636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6">
        <f t="shared" si="25"/>
        <v>47.004903563255965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6">
        <f t="shared" si="25"/>
        <v>110.44117647058823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6">
        <f t="shared" si="25"/>
        <v>41.990909090909092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6">
        <f t="shared" si="25"/>
        <v>48.012468827930178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6">
        <f t="shared" si="25"/>
        <v>31.019823788546255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6">
        <f t="shared" si="25"/>
        <v>99.203252032520325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6">
        <f t="shared" si="25"/>
        <v>66.022316684378325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6">
        <f t="shared" si="25"/>
        <v>2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6">
        <f t="shared" si="25"/>
        <v>46.060200668896321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6">
        <f t="shared" si="25"/>
        <v>73.650000000000006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6">
        <f t="shared" si="25"/>
        <v>55.99336650082919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6">
        <f t="shared" si="25"/>
        <v>68.985695127402778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6">
        <f t="shared" si="25"/>
        <v>60.981609195402299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6">
        <f t="shared" si="25"/>
        <v>110.98139534883721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6">
        <f t="shared" si="25"/>
        <v>25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6">
        <f t="shared" si="25"/>
        <v>78.759740259740255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6">
        <f t="shared" si="25"/>
        <v>87.960784313725483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6">
        <f t="shared" si="25"/>
        <v>49.987398739873989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6">
        <f t="shared" si="25"/>
        <v>99.524390243902445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6">
        <f t="shared" si="25"/>
        <v>104.82089552238806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6">
        <f t="shared" si="25"/>
        <v>108.01469237832875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6">
        <f t="shared" si="25"/>
        <v>28.998544660724033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6">
        <f t="shared" si="25"/>
        <v>30.028708133971293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6">
        <f t="shared" si="25"/>
        <v>41.005559416261292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6">
        <f t="shared" si="25"/>
        <v>62.866666666666667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6">
        <f t="shared" si="25"/>
        <v>47.005002501250623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6">
        <f t="shared" si="25"/>
        <v>26.997693638285604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6">
        <f t="shared" si="25"/>
        <v>68.329787234042556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6">
        <f t="shared" si="25"/>
        <v>50.974576271186443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6">
        <f t="shared" si="25"/>
        <v>54.024390243902438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6">
        <f t="shared" si="25"/>
        <v>97.055555555555557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6">
        <f t="shared" si="25"/>
        <v>24.867469879518072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6">
        <f t="shared" si="25"/>
        <v>84.423913043478265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6">
        <f t="shared" si="25"/>
        <v>47.091324200913242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6">
        <f t="shared" si="25"/>
        <v>77.996041171813147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6">
        <f t="shared" si="25"/>
        <v>62.967871485943775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6">
        <f t="shared" si="25"/>
        <v>81.006080449017773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6">
        <f t="shared" si="25"/>
        <v>65.321428571428569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6">
        <f t="shared" si="25"/>
        <v>104.43617021276596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6">
        <f t="shared" si="25"/>
        <v>69.989010989010993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6">
        <f t="shared" si="25"/>
        <v>83.023989898989896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6">
        <f t="shared" si="25"/>
        <v>90.3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6">
        <f t="shared" si="25"/>
        <v>103.98131932282546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6">
        <f t="shared" si="25"/>
        <v>54.931726907630519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6">
        <f t="shared" si="25"/>
        <v>51.921875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6">
        <f t="shared" si="25"/>
        <v>60.02834008097166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6">
        <f t="shared" si="25"/>
        <v>44.003488879197555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6">
        <f t="shared" si="25"/>
        <v>53.003513254551258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6">
        <f t="shared" si="25"/>
        <v>54.5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6">
        <f t="shared" si="25"/>
        <v>75.04195804195804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6">
        <f t="shared" si="25"/>
        <v>35.911111111111111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6">
        <f t="shared" si="25"/>
        <v>36.952702702702702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6">
        <f t="shared" si="25"/>
        <v>63.170588235294119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6">
        <f t="shared" si="25"/>
        <v>29.99462365591398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6">
        <f t="shared" si="25"/>
        <v>86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28">(E450/D450)</f>
        <v>0.50482758620689661</v>
      </c>
      <c r="P450" s="6">
        <f t="shared" ref="P450:P513" si="29">E450/G450</f>
        <v>75.014876033057845</v>
      </c>
      <c r="Q450" t="s">
        <v>2050</v>
      </c>
      <c r="R450" t="s">
        <v>2051</v>
      </c>
      <c r="S450" s="9">
        <f t="shared" ref="S450:S513" si="30">(((J450/60)/60)/24)+DATE(1970,1,1)</f>
        <v>41378.208333333336</v>
      </c>
      <c r="T450" s="9">
        <f t="shared" ref="T450:T513" si="31">(((K450/60)/60)/24)+DATE(1970,1,1)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8"/>
        <v>9.67</v>
      </c>
      <c r="P451" s="6">
        <f t="shared" si="29"/>
        <v>101.19767441860465</v>
      </c>
      <c r="Q451" t="s">
        <v>2050</v>
      </c>
      <c r="R451" t="s">
        <v>2051</v>
      </c>
      <c r="S451" s="9">
        <f t="shared" si="30"/>
        <v>43530.25</v>
      </c>
      <c r="T451" s="9">
        <f t="shared" si="31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6">
        <f t="shared" si="29"/>
        <v>4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6">
        <f t="shared" si="29"/>
        <v>29.001272669424118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6">
        <f t="shared" si="29"/>
        <v>98.225806451612897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6">
        <f t="shared" si="29"/>
        <v>87.001693480101608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6">
        <f t="shared" si="29"/>
        <v>45.205128205128204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6">
        <f t="shared" si="29"/>
        <v>37.001341561577675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6">
        <f t="shared" si="29"/>
        <v>94.976947040498445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6">
        <f t="shared" si="29"/>
        <v>28.956521739130434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6">
        <f t="shared" si="29"/>
        <v>55.993396226415094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6">
        <f t="shared" si="29"/>
        <v>54.038095238095238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6">
        <f t="shared" si="29"/>
        <v>82.38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6">
        <f t="shared" si="29"/>
        <v>66.997115384615384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6">
        <f t="shared" si="29"/>
        <v>107.91401869158878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6">
        <f t="shared" si="29"/>
        <v>69.009501187648453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6">
        <f t="shared" si="29"/>
        <v>39.006568144499177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6">
        <f t="shared" si="29"/>
        <v>110.3625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6">
        <f t="shared" si="29"/>
        <v>94.857142857142861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6">
        <f t="shared" si="29"/>
        <v>57.935251798561154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6">
        <f t="shared" si="29"/>
        <v>101.25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6">
        <f t="shared" si="29"/>
        <v>64.95597484276729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6">
        <f t="shared" si="29"/>
        <v>27.00524934383202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6">
        <f t="shared" si="29"/>
        <v>50.97422680412371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6">
        <f t="shared" si="29"/>
        <v>104.94260869565217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6">
        <f t="shared" si="29"/>
        <v>84.028301886792448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6">
        <f t="shared" si="29"/>
        <v>102.85915492957747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6">
        <f t="shared" si="29"/>
        <v>39.962085308056871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6">
        <f t="shared" si="29"/>
        <v>51.001785714285717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6">
        <f t="shared" si="29"/>
        <v>40.823008849557525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6">
        <f t="shared" si="29"/>
        <v>58.999637155297535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6">
        <f t="shared" si="29"/>
        <v>71.156069364161851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6">
        <f t="shared" si="29"/>
        <v>99.494252873563212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6">
        <f t="shared" si="29"/>
        <v>103.98634590377114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6">
        <f t="shared" si="29"/>
        <v>76.555555555555557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6">
        <f t="shared" si="29"/>
        <v>87.068592057761734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6">
        <f t="shared" si="29"/>
        <v>48.99554707379135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6">
        <f t="shared" si="29"/>
        <v>42.969135802469133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6">
        <f t="shared" si="29"/>
        <v>33.428571428571431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6">
        <f t="shared" si="29"/>
        <v>83.982949701619773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6">
        <f t="shared" si="29"/>
        <v>101.41739130434783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6">
        <f t="shared" si="29"/>
        <v>109.87058823529412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6">
        <f t="shared" si="29"/>
        <v>31.916666666666668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6">
        <f t="shared" si="29"/>
        <v>70.993450675399103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6">
        <f t="shared" si="29"/>
        <v>77.026890756302521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6">
        <f t="shared" si="29"/>
        <v>101.78125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6">
        <f t="shared" si="29"/>
        <v>51.059701492537314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6">
        <f t="shared" si="29"/>
        <v>68.02051282051282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6">
        <f t="shared" si="29"/>
        <v>30.87037037037037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6">
        <f t="shared" si="29"/>
        <v>27.908333333333335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6">
        <f t="shared" si="29"/>
        <v>79.994818652849744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6">
        <f t="shared" si="29"/>
        <v>38.003378378378379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6" t="e">
        <f t="shared" si="29"/>
        <v>#DIV/0!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6">
        <f t="shared" si="29"/>
        <v>59.990534521158132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6">
        <f t="shared" si="29"/>
        <v>37.037634408602152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6">
        <f t="shared" si="29"/>
        <v>99.963043478260872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6">
        <f t="shared" si="29"/>
        <v>111.6774193548387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6">
        <f t="shared" si="29"/>
        <v>36.014409221902014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6">
        <f t="shared" si="29"/>
        <v>66.010284810126578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6">
        <f t="shared" si="29"/>
        <v>44.05263157894737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6">
        <f t="shared" si="29"/>
        <v>52.999726551818434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6">
        <f t="shared" si="29"/>
        <v>95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6">
        <f t="shared" si="29"/>
        <v>70.908396946564892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6">
        <f t="shared" si="29"/>
        <v>98.060773480662988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32">(E514/D514)</f>
        <v>1.3931868131868133</v>
      </c>
      <c r="P514" s="6">
        <f t="shared" ref="P514:P577" si="33">E514/G514</f>
        <v>53.046025104602514</v>
      </c>
      <c r="Q514" t="s">
        <v>2050</v>
      </c>
      <c r="R514" t="s">
        <v>2051</v>
      </c>
      <c r="S514" s="9">
        <f t="shared" ref="S514:S577" si="34">(((J514/60)/60)/24)+DATE(1970,1,1)</f>
        <v>41825.208333333336</v>
      </c>
      <c r="T514" s="9">
        <f t="shared" ref="T514:T577" si="35">(((K514/60)/60)/24)+DATE(1970,1,1)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2"/>
        <v>0.39277108433734942</v>
      </c>
      <c r="P515" s="6">
        <f t="shared" si="33"/>
        <v>93.142857142857139</v>
      </c>
      <c r="Q515" t="s">
        <v>2041</v>
      </c>
      <c r="R515" t="s">
        <v>2060</v>
      </c>
      <c r="S515" s="9">
        <f t="shared" si="34"/>
        <v>40430.208333333336</v>
      </c>
      <c r="T515" s="9">
        <f t="shared" si="35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6">
        <f t="shared" si="33"/>
        <v>58.945075757575758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6">
        <f t="shared" si="33"/>
        <v>36.067669172932334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6">
        <f t="shared" si="33"/>
        <v>63.030732860520096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6">
        <f t="shared" si="33"/>
        <v>84.717948717948715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6">
        <f t="shared" si="33"/>
        <v>62.2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6">
        <f t="shared" si="33"/>
        <v>101.97518330513255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6">
        <f t="shared" si="33"/>
        <v>106.4375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6">
        <f t="shared" si="33"/>
        <v>29.975609756097562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6">
        <f t="shared" si="33"/>
        <v>85.806282722513089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6">
        <f t="shared" si="33"/>
        <v>70.82022471910112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6">
        <f t="shared" si="33"/>
        <v>40.998484082870135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6">
        <f t="shared" si="33"/>
        <v>28.063492063492063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6">
        <f t="shared" si="33"/>
        <v>88.054421768707485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6">
        <f t="shared" si="33"/>
        <v>31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6">
        <f t="shared" si="33"/>
        <v>90.337500000000006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6">
        <f t="shared" si="33"/>
        <v>63.777777777777779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6">
        <f t="shared" si="33"/>
        <v>53.995515695067262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6">
        <f t="shared" si="33"/>
        <v>48.993956043956047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6">
        <f t="shared" si="33"/>
        <v>63.857142857142854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6">
        <f t="shared" si="33"/>
        <v>82.996393146979258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6">
        <f t="shared" si="33"/>
        <v>55.08230452674897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6">
        <f t="shared" si="33"/>
        <v>62.044554455445542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6">
        <f t="shared" si="33"/>
        <v>104.97857142857143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6">
        <f t="shared" si="33"/>
        <v>94.044676806083643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6">
        <f t="shared" si="33"/>
        <v>44.007716049382715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6">
        <f t="shared" si="33"/>
        <v>92.467532467532465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6">
        <f t="shared" si="33"/>
        <v>57.072874493927124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6">
        <f t="shared" si="33"/>
        <v>109.07848101265823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6">
        <f t="shared" si="33"/>
        <v>39.387755102040813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6">
        <f t="shared" si="33"/>
        <v>77.022222222222226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6">
        <f t="shared" si="33"/>
        <v>92.166666666666671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6">
        <f t="shared" si="33"/>
        <v>61.007063197026021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6">
        <f t="shared" si="33"/>
        <v>78.068181818181813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6">
        <f t="shared" si="33"/>
        <v>80.75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6">
        <f t="shared" si="33"/>
        <v>59.991289782244557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6">
        <f t="shared" si="33"/>
        <v>110.03018372703411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6">
        <f t="shared" si="33"/>
        <v>4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6">
        <f t="shared" si="33"/>
        <v>37.99856063332134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6">
        <f t="shared" si="33"/>
        <v>96.369565217391298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6">
        <f t="shared" si="33"/>
        <v>72.978599221789878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6">
        <f t="shared" si="33"/>
        <v>26.007220216606498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6">
        <f t="shared" si="33"/>
        <v>104.36296296296297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6">
        <f t="shared" si="33"/>
        <v>102.18852459016394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6">
        <f t="shared" si="33"/>
        <v>54.117647058823529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6">
        <f t="shared" si="33"/>
        <v>63.222222222222221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6">
        <f t="shared" si="33"/>
        <v>104.03228962818004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6">
        <f t="shared" si="33"/>
        <v>49.994334277620396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6">
        <f t="shared" si="33"/>
        <v>56.015151515151516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6">
        <f t="shared" si="33"/>
        <v>48.807692307692307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6">
        <f t="shared" si="33"/>
        <v>60.082352941176474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6">
        <f t="shared" si="33"/>
        <v>78.990502793296088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6">
        <f t="shared" si="33"/>
        <v>53.99499443826474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6">
        <f t="shared" si="33"/>
        <v>111.45945945945945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6">
        <f t="shared" si="33"/>
        <v>60.922131147540981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6">
        <f t="shared" si="33"/>
        <v>26.0015444015444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6">
        <f t="shared" si="33"/>
        <v>80.993208828522924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6">
        <f t="shared" si="33"/>
        <v>34.995963302752294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6">
        <f t="shared" si="33"/>
        <v>94.142857142857139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6">
        <f t="shared" si="33"/>
        <v>52.085106382978722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6">
        <f t="shared" si="33"/>
        <v>24.986666666666668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6">
        <f t="shared" si="33"/>
        <v>69.215277777777771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6">
        <f t="shared" si="33"/>
        <v>93.944444444444443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36">(E578/D578)</f>
        <v>0.6492783505154639</v>
      </c>
      <c r="P578" s="6">
        <f t="shared" ref="P578:P641" si="37">E578/G578</f>
        <v>98.40625</v>
      </c>
      <c r="Q578" t="s">
        <v>2039</v>
      </c>
      <c r="R578" t="s">
        <v>2040</v>
      </c>
      <c r="S578" s="9">
        <f t="shared" ref="S578:S641" si="38">(((J578/60)/60)/24)+DATE(1970,1,1)</f>
        <v>43040.208333333328</v>
      </c>
      <c r="T578" s="9">
        <f t="shared" ref="T578:T641" si="39">(((K578/60)/60)/24)+DATE(1970,1,1)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6"/>
        <v>0.18853658536585366</v>
      </c>
      <c r="P579" s="6">
        <f t="shared" si="37"/>
        <v>41.783783783783782</v>
      </c>
      <c r="Q579" t="s">
        <v>2035</v>
      </c>
      <c r="R579" t="s">
        <v>2058</v>
      </c>
      <c r="S579" s="9">
        <f t="shared" si="38"/>
        <v>40613.25</v>
      </c>
      <c r="T579" s="9">
        <f t="shared" si="39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6">
        <f t="shared" si="37"/>
        <v>65.991836734693877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6">
        <f t="shared" si="37"/>
        <v>72.05747126436782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6">
        <f t="shared" si="37"/>
        <v>48.003209242618745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6">
        <f t="shared" si="37"/>
        <v>54.098591549295776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6">
        <f t="shared" si="37"/>
        <v>107.88095238095238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6">
        <f t="shared" si="37"/>
        <v>67.034103410341032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6">
        <f t="shared" si="37"/>
        <v>64.01425914445133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6">
        <f t="shared" si="37"/>
        <v>96.066176470588232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6">
        <f t="shared" si="37"/>
        <v>51.184615384615384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6">
        <f t="shared" si="37"/>
        <v>43.92307692307692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6">
        <f t="shared" si="37"/>
        <v>91.021198830409361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6">
        <f t="shared" si="37"/>
        <v>50.127450980392155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6">
        <f t="shared" si="37"/>
        <v>67.720930232558146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6">
        <f t="shared" si="37"/>
        <v>61.03921568627451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6">
        <f t="shared" si="37"/>
        <v>80.011857707509876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6">
        <f t="shared" si="37"/>
        <v>47.001497753369947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6">
        <f t="shared" si="37"/>
        <v>71.127388535031841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6">
        <f t="shared" si="37"/>
        <v>89.99079189686924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6">
        <f t="shared" si="37"/>
        <v>43.032786885245905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6">
        <f t="shared" si="37"/>
        <v>67.997714808043881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6">
        <f t="shared" si="37"/>
        <v>73.004566210045667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6">
        <f t="shared" si="37"/>
        <v>62.341463414634148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6">
        <f t="shared" si="37"/>
        <v>5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6">
        <f t="shared" si="37"/>
        <v>67.103092783505161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6">
        <f t="shared" si="37"/>
        <v>79.978947368421046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6">
        <f t="shared" si="37"/>
        <v>62.176470588235297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6">
        <f t="shared" si="37"/>
        <v>53.005950297514879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6">
        <f t="shared" si="37"/>
        <v>57.738317757009348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6">
        <f t="shared" si="37"/>
        <v>40.03125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6">
        <f t="shared" si="37"/>
        <v>81.016591928251117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6">
        <f t="shared" si="37"/>
        <v>35.047468354430379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6">
        <f t="shared" si="37"/>
        <v>102.92307692307692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6">
        <f t="shared" si="37"/>
        <v>27.998126756166094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6">
        <f t="shared" si="37"/>
        <v>75.733333333333334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6">
        <f t="shared" si="37"/>
        <v>45.026041666666664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6">
        <f t="shared" si="37"/>
        <v>73.615384615384613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6">
        <f t="shared" si="37"/>
        <v>56.991701244813278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6">
        <f t="shared" si="37"/>
        <v>85.223529411764702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6">
        <f t="shared" si="37"/>
        <v>50.962184873949582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6">
        <f t="shared" si="37"/>
        <v>63.563636363636363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6">
        <f t="shared" si="37"/>
        <v>80.999165275459092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6">
        <f t="shared" si="37"/>
        <v>86.044753086419746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6">
        <f t="shared" si="37"/>
        <v>90.0390625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6">
        <f t="shared" si="37"/>
        <v>74.006063432835816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6">
        <f t="shared" si="37"/>
        <v>92.4375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6">
        <f t="shared" si="37"/>
        <v>55.999257333828446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6">
        <f t="shared" si="37"/>
        <v>32.983796296296298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6">
        <f t="shared" si="37"/>
        <v>93.596774193548384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6">
        <f t="shared" si="37"/>
        <v>69.867724867724874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6">
        <f t="shared" si="37"/>
        <v>72.129870129870127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6">
        <f t="shared" si="37"/>
        <v>30.041666666666668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6">
        <f t="shared" si="37"/>
        <v>73.968000000000004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6">
        <f t="shared" si="37"/>
        <v>68.65517241379311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6">
        <f t="shared" si="37"/>
        <v>59.992164544564154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6">
        <f t="shared" si="37"/>
        <v>111.15827338129496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6">
        <f t="shared" si="37"/>
        <v>53.038095238095238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6">
        <f t="shared" si="37"/>
        <v>55.985524728588658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6">
        <f t="shared" si="37"/>
        <v>69.986760812003524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6">
        <f t="shared" si="37"/>
        <v>48.998079877112133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6">
        <f t="shared" si="37"/>
        <v>103.84615384615384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6">
        <f t="shared" si="37"/>
        <v>99.127659574468083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6">
        <f t="shared" si="37"/>
        <v>107.37777777777778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40">(E642/D642)</f>
        <v>0.16501669449081802</v>
      </c>
      <c r="P642" s="6">
        <f t="shared" ref="P642:P705" si="41">E642/G642</f>
        <v>76.922178988326849</v>
      </c>
      <c r="Q642" t="s">
        <v>2039</v>
      </c>
      <c r="R642" t="s">
        <v>2040</v>
      </c>
      <c r="S642" s="9">
        <f t="shared" ref="S642:S705" si="42">(((J642/60)/60)/24)+DATE(1970,1,1)</f>
        <v>42387.25</v>
      </c>
      <c r="T642" s="9">
        <f t="shared" ref="T642:T705" si="43">(((K642/60)/60)/24)+DATE(1970,1,1)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40"/>
        <v>1.1996808510638297</v>
      </c>
      <c r="P643" s="6">
        <f t="shared" si="41"/>
        <v>58.128865979381445</v>
      </c>
      <c r="Q643" t="s">
        <v>2039</v>
      </c>
      <c r="R643" t="s">
        <v>2040</v>
      </c>
      <c r="S643" s="9">
        <f t="shared" si="42"/>
        <v>42786.25</v>
      </c>
      <c r="T643" s="9">
        <f t="shared" si="43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6">
        <f t="shared" si="41"/>
        <v>103.73643410852713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6">
        <f t="shared" si="41"/>
        <v>87.962666666666664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6">
        <f t="shared" si="41"/>
        <v>28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6">
        <f t="shared" si="41"/>
        <v>37.999361294443261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6">
        <f t="shared" si="41"/>
        <v>29.999313893653515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6">
        <f t="shared" si="41"/>
        <v>103.5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6">
        <f t="shared" si="41"/>
        <v>85.994467496542185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6">
        <f t="shared" si="41"/>
        <v>98.011627906976742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6">
        <f t="shared" si="41"/>
        <v>2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6">
        <f t="shared" si="41"/>
        <v>44.994570837642193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6">
        <f t="shared" si="41"/>
        <v>31.012224938875306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6">
        <f t="shared" si="41"/>
        <v>59.970085470085472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6">
        <f t="shared" si="41"/>
        <v>58.9973474801061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6">
        <f t="shared" si="41"/>
        <v>50.045454545454547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6">
        <f t="shared" si="41"/>
        <v>98.966269841269835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6">
        <f t="shared" si="41"/>
        <v>58.857142857142854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6">
        <f t="shared" si="41"/>
        <v>81.010256410256417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6">
        <f t="shared" si="41"/>
        <v>76.013333333333335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6">
        <f t="shared" si="41"/>
        <v>96.597402597402592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6">
        <f t="shared" si="41"/>
        <v>76.957446808510639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6">
        <f t="shared" si="41"/>
        <v>67.984732824427482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6">
        <f t="shared" si="41"/>
        <v>88.781609195402297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6">
        <f t="shared" si="41"/>
        <v>24.99623706491063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6">
        <f t="shared" si="41"/>
        <v>44.922794117647058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6">
        <f t="shared" si="41"/>
        <v>79.400000000000006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6">
        <f t="shared" si="41"/>
        <v>29.009546539379475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6">
        <f t="shared" si="41"/>
        <v>73.59210526315789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6">
        <f t="shared" si="41"/>
        <v>107.97038864898211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6">
        <f t="shared" si="41"/>
        <v>68.987284287011803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6">
        <f t="shared" si="41"/>
        <v>111.02236719478098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6">
        <f t="shared" si="41"/>
        <v>24.997515808491418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6">
        <f t="shared" si="41"/>
        <v>42.155172413793103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6">
        <f t="shared" si="41"/>
        <v>47.003284072249592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6">
        <f t="shared" si="41"/>
        <v>36.0392749244713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6">
        <f t="shared" si="41"/>
        <v>101.03760683760684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6">
        <f t="shared" si="41"/>
        <v>39.927927927927925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6">
        <f t="shared" si="41"/>
        <v>83.158139534883716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6">
        <f t="shared" si="41"/>
        <v>39.97520661157025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6">
        <f t="shared" si="41"/>
        <v>47.993908629441627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6">
        <f t="shared" si="41"/>
        <v>95.978877489438744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6">
        <f t="shared" si="41"/>
        <v>78.728155339805824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6">
        <f t="shared" si="41"/>
        <v>56.081632653061227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6">
        <f t="shared" si="41"/>
        <v>69.090909090909093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6">
        <f t="shared" si="41"/>
        <v>102.05291576673866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6">
        <f t="shared" si="41"/>
        <v>107.32089552238806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6">
        <f t="shared" si="41"/>
        <v>51.970260223048328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6">
        <f t="shared" si="41"/>
        <v>71.137142857142862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6">
        <f t="shared" si="41"/>
        <v>106.49275362318841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6">
        <f t="shared" si="41"/>
        <v>42.93684210526316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6">
        <f t="shared" si="41"/>
        <v>30.037974683544302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6">
        <f t="shared" si="41"/>
        <v>70.623376623376629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6">
        <f t="shared" si="41"/>
        <v>66.016018306636155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6">
        <f t="shared" si="41"/>
        <v>96.911392405063296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6">
        <f t="shared" si="41"/>
        <v>62.867346938775512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6">
        <f t="shared" si="41"/>
        <v>108.98537682789652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6">
        <f t="shared" si="41"/>
        <v>26.999314599040439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6">
        <f t="shared" si="41"/>
        <v>65.004147943311438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6">
        <f t="shared" si="41"/>
        <v>111.51785714285714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6">
        <f t="shared" si="41"/>
        <v>3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6">
        <f t="shared" si="41"/>
        <v>110.99268292682927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6">
        <f t="shared" si="41"/>
        <v>56.746987951807228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6">
        <f t="shared" si="41"/>
        <v>97.020608439646708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44">(E706/D706)</f>
        <v>1.2278160919540231</v>
      </c>
      <c r="P706" s="6">
        <f t="shared" ref="P706:P769" si="45">E706/G706</f>
        <v>92.08620689655173</v>
      </c>
      <c r="Q706" t="s">
        <v>2041</v>
      </c>
      <c r="R706" t="s">
        <v>2049</v>
      </c>
      <c r="S706" s="9">
        <f t="shared" ref="S706:S769" si="46">(((J706/60)/60)/24)+DATE(1970,1,1)</f>
        <v>42555.208333333328</v>
      </c>
      <c r="T706" s="9">
        <f t="shared" ref="T706:T769" si="47">(((K706/60)/60)/24)+DATE(1970,1,1)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4"/>
        <v>0.99026517383618151</v>
      </c>
      <c r="P707" s="6">
        <f t="shared" si="45"/>
        <v>82.986666666666665</v>
      </c>
      <c r="Q707" t="s">
        <v>2047</v>
      </c>
      <c r="R707" t="s">
        <v>2048</v>
      </c>
      <c r="S707" s="9">
        <f t="shared" si="46"/>
        <v>41619.25</v>
      </c>
      <c r="T707" s="9">
        <f t="shared" si="47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6">
        <f t="shared" si="45"/>
        <v>103.03791821561339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6">
        <f t="shared" si="45"/>
        <v>68.922619047619051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6">
        <f t="shared" si="45"/>
        <v>87.737226277372258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6">
        <f t="shared" si="45"/>
        <v>75.021505376344081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6">
        <f t="shared" si="45"/>
        <v>50.863999999999997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6">
        <f t="shared" si="45"/>
        <v>90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6">
        <f t="shared" si="45"/>
        <v>72.896039603960389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6">
        <f t="shared" si="45"/>
        <v>108.48543689320388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6">
        <f t="shared" si="45"/>
        <v>101.98095238095237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6">
        <f t="shared" si="45"/>
        <v>44.009146341463413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6">
        <f t="shared" si="45"/>
        <v>65.942675159235662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6">
        <f t="shared" si="45"/>
        <v>24.987387387387386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6">
        <f t="shared" si="45"/>
        <v>28.003367003367003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6">
        <f t="shared" si="45"/>
        <v>85.829268292682926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6">
        <f t="shared" si="45"/>
        <v>84.921052631578945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6">
        <f t="shared" si="45"/>
        <v>90.483333333333334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6">
        <f t="shared" si="45"/>
        <v>25.00197628458498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6">
        <f t="shared" si="45"/>
        <v>92.013888888888886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6">
        <f t="shared" si="45"/>
        <v>93.066115702479337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6">
        <f t="shared" si="45"/>
        <v>61.008145363408524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6">
        <f t="shared" si="45"/>
        <v>92.036259541984734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6">
        <f t="shared" si="45"/>
        <v>81.132596685082873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6">
        <f t="shared" si="45"/>
        <v>73.5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6">
        <f t="shared" si="45"/>
        <v>85.221311475409834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6">
        <f t="shared" si="45"/>
        <v>110.96825396825396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6">
        <f t="shared" si="45"/>
        <v>32.968036529680369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6">
        <f t="shared" si="45"/>
        <v>96.005352363960753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6">
        <f t="shared" si="45"/>
        <v>84.96632653061225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6">
        <f t="shared" si="45"/>
        <v>25.007462686567163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6">
        <f t="shared" si="45"/>
        <v>65.998995479658461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6">
        <f t="shared" si="45"/>
        <v>87.34482758620689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6">
        <f t="shared" si="45"/>
        <v>27.933333333333334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6">
        <f t="shared" si="45"/>
        <v>103.8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6">
        <f t="shared" si="45"/>
        <v>31.937172774869111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6">
        <f t="shared" si="45"/>
        <v>99.5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6">
        <f t="shared" si="45"/>
        <v>108.84615384615384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6">
        <f t="shared" si="45"/>
        <v>110.76229508196721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6">
        <f t="shared" si="45"/>
        <v>29.647058823529413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6">
        <f t="shared" si="45"/>
        <v>101.71428571428571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6">
        <f t="shared" si="45"/>
        <v>61.5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6">
        <f t="shared" si="45"/>
        <v>35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6">
        <f t="shared" si="45"/>
        <v>40.049999999999997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6">
        <f t="shared" si="45"/>
        <v>110.97231270358306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6">
        <f t="shared" si="45"/>
        <v>36.959016393442624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6">
        <f t="shared" si="45"/>
        <v>1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6">
        <f t="shared" si="45"/>
        <v>30.974074074074075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6">
        <f t="shared" si="45"/>
        <v>47.035087719298247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6">
        <f t="shared" si="45"/>
        <v>88.065693430656935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6">
        <f t="shared" si="45"/>
        <v>37.005616224648989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6">
        <f t="shared" si="45"/>
        <v>26.027777777777779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6">
        <f t="shared" si="45"/>
        <v>67.817567567567565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6">
        <f t="shared" si="45"/>
        <v>49.964912280701753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6">
        <f t="shared" si="45"/>
        <v>110.01646903820817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6">
        <f t="shared" si="45"/>
        <v>89.964678178963894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6">
        <f t="shared" si="45"/>
        <v>79.009523809523813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6">
        <f t="shared" si="45"/>
        <v>86.867469879518069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6">
        <f t="shared" si="45"/>
        <v>62.04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6">
        <f t="shared" si="45"/>
        <v>26.970212765957445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6">
        <f t="shared" si="45"/>
        <v>54.121621621621621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6">
        <f t="shared" si="45"/>
        <v>41.035353535353536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6">
        <f t="shared" si="45"/>
        <v>55.052419354838712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6">
        <f t="shared" si="45"/>
        <v>107.93762183235867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48">(E770/D770)</f>
        <v>2.31</v>
      </c>
      <c r="P770" s="6">
        <f t="shared" ref="P770:P833" si="49">E770/G770</f>
        <v>73.92</v>
      </c>
      <c r="Q770" t="s">
        <v>2039</v>
      </c>
      <c r="R770" t="s">
        <v>2040</v>
      </c>
      <c r="S770" s="9">
        <f t="shared" ref="S770:S833" si="50">(((J770/60)/60)/24)+DATE(1970,1,1)</f>
        <v>41619.25</v>
      </c>
      <c r="T770" s="9">
        <f t="shared" ref="T770:T833" si="51">(((K770/60)/60)/24)+DATE(1970,1,1)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8"/>
        <v>0.86867834394904464</v>
      </c>
      <c r="P771" s="6">
        <f t="shared" si="49"/>
        <v>31.995894428152493</v>
      </c>
      <c r="Q771" t="s">
        <v>2050</v>
      </c>
      <c r="R771" t="s">
        <v>2051</v>
      </c>
      <c r="S771" s="9">
        <f t="shared" si="50"/>
        <v>41501.208333333336</v>
      </c>
      <c r="T771" s="9">
        <f t="shared" si="51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6">
        <f t="shared" si="49"/>
        <v>53.898148148148145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6">
        <f t="shared" si="49"/>
        <v>106.5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6">
        <f t="shared" si="49"/>
        <v>32.999805409612762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6">
        <f t="shared" si="49"/>
        <v>43.00254993625159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6">
        <f t="shared" si="49"/>
        <v>86.858974358974365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6">
        <f t="shared" si="49"/>
        <v>96.8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6">
        <f t="shared" si="49"/>
        <v>32.995456610631528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6">
        <f t="shared" si="49"/>
        <v>68.028106508875737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6">
        <f t="shared" si="49"/>
        <v>58.867816091954026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6">
        <f t="shared" si="49"/>
        <v>105.04572803850782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6">
        <f t="shared" si="49"/>
        <v>33.054878048780488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6">
        <f t="shared" si="49"/>
        <v>78.821428571428569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6">
        <f t="shared" si="49"/>
        <v>68.204968944099377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6">
        <f t="shared" si="49"/>
        <v>75.731884057971016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6">
        <f t="shared" si="49"/>
        <v>30.996070133010882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6">
        <f t="shared" si="49"/>
        <v>101.88188976377953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6">
        <f t="shared" si="49"/>
        <v>52.879227053140099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6">
        <f t="shared" si="49"/>
        <v>71.005820721769496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6">
        <f t="shared" si="49"/>
        <v>102.38709677419355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6">
        <f t="shared" si="49"/>
        <v>74.466666666666669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6">
        <f t="shared" si="49"/>
        <v>51.009883198562441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6">
        <f t="shared" si="49"/>
        <v>90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6">
        <f t="shared" si="49"/>
        <v>97.142857142857139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6">
        <f t="shared" si="49"/>
        <v>72.071823204419886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6">
        <f t="shared" si="49"/>
        <v>75.236363636363635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6">
        <f t="shared" si="49"/>
        <v>32.967741935483872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6">
        <f t="shared" si="49"/>
        <v>54.807692307692307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6">
        <f t="shared" si="49"/>
        <v>45.037837837837834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6">
        <f t="shared" si="49"/>
        <v>52.958677685950413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6">
        <f t="shared" si="49"/>
        <v>60.017959183673469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6">
        <f t="shared" si="49"/>
        <v>1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6">
        <f t="shared" si="49"/>
        <v>44.028301886792455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6">
        <f t="shared" si="49"/>
        <v>86.028169014084511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6">
        <f t="shared" si="49"/>
        <v>28.012875536480685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6">
        <f t="shared" si="49"/>
        <v>32.050458715596328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6">
        <f t="shared" si="49"/>
        <v>73.611940298507463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6">
        <f t="shared" si="49"/>
        <v>108.71052631578948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6">
        <f t="shared" si="49"/>
        <v>42.97674418604651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6">
        <f t="shared" si="49"/>
        <v>83.315789473684205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6">
        <f t="shared" si="49"/>
        <v>42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6">
        <f t="shared" si="49"/>
        <v>55.927601809954751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6">
        <f t="shared" si="49"/>
        <v>105.03681885125184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6">
        <f t="shared" si="49"/>
        <v>48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6">
        <f t="shared" si="49"/>
        <v>112.66176470588235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6">
        <f t="shared" si="49"/>
        <v>81.944444444444443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6">
        <f t="shared" si="49"/>
        <v>64.049180327868854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6">
        <f t="shared" si="49"/>
        <v>106.39097744360902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6">
        <f t="shared" si="49"/>
        <v>76.011249497790274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6">
        <f t="shared" si="49"/>
        <v>111.07246376811594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6">
        <f t="shared" si="49"/>
        <v>95.936170212765958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6">
        <f t="shared" si="49"/>
        <v>43.043010752688176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6">
        <f t="shared" si="49"/>
        <v>67.966666666666669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6">
        <f t="shared" si="49"/>
        <v>89.991428571428571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6">
        <f t="shared" si="49"/>
        <v>58.095238095238095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6">
        <f t="shared" si="49"/>
        <v>83.996875000000003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6">
        <f t="shared" si="49"/>
        <v>88.853503184713375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6">
        <f t="shared" si="49"/>
        <v>65.963917525773198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6">
        <f t="shared" si="49"/>
        <v>74.804878048780495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6">
        <f t="shared" si="49"/>
        <v>69.98571428571428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6">
        <f t="shared" si="49"/>
        <v>32.006493506493506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6">
        <f t="shared" si="49"/>
        <v>64.727272727272734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6">
        <f t="shared" si="49"/>
        <v>24.998110087408456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52">(E834/D834)</f>
        <v>3.1517592592592591</v>
      </c>
      <c r="P834" s="6">
        <f t="shared" ref="P834:P897" si="53">E834/G834</f>
        <v>104.97764070932922</v>
      </c>
      <c r="Q834" t="s">
        <v>2047</v>
      </c>
      <c r="R834" t="s">
        <v>2059</v>
      </c>
      <c r="S834" s="9">
        <f t="shared" ref="S834:S897" si="54">(((J834/60)/60)/24)+DATE(1970,1,1)</f>
        <v>42299.208333333328</v>
      </c>
      <c r="T834" s="9">
        <f t="shared" ref="T834:T897" si="55">(((K834/60)/60)/24)+DATE(1970,1,1)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2"/>
        <v>1.5769117647058823</v>
      </c>
      <c r="P835" s="6">
        <f t="shared" si="53"/>
        <v>64.987878787878785</v>
      </c>
      <c r="Q835" t="s">
        <v>2047</v>
      </c>
      <c r="R835" t="s">
        <v>2059</v>
      </c>
      <c r="S835" s="9">
        <f t="shared" si="54"/>
        <v>40588.25</v>
      </c>
      <c r="T835" s="9">
        <f t="shared" si="55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6">
        <f t="shared" si="53"/>
        <v>94.352941176470594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6">
        <f t="shared" si="53"/>
        <v>44.001706484641637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6">
        <f t="shared" si="53"/>
        <v>64.744680851063833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6">
        <f t="shared" si="53"/>
        <v>84.00667779632721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6">
        <f t="shared" si="53"/>
        <v>34.061302681992338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6">
        <f t="shared" si="53"/>
        <v>93.273885350318466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6">
        <f t="shared" si="53"/>
        <v>32.998301726577978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6">
        <f t="shared" si="53"/>
        <v>83.812903225806451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6">
        <f t="shared" si="53"/>
        <v>63.992424242424242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6">
        <f t="shared" si="53"/>
        <v>81.909090909090907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6">
        <f t="shared" si="53"/>
        <v>93.053191489361708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6">
        <f t="shared" si="53"/>
        <v>101.98449039881831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6">
        <f t="shared" si="53"/>
        <v>105.9375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6">
        <f t="shared" si="53"/>
        <v>101.58181818181818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6">
        <f t="shared" si="53"/>
        <v>62.970930232558139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6">
        <f t="shared" si="53"/>
        <v>29.045602605863191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6">
        <f t="shared" si="53"/>
        <v>1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6">
        <f t="shared" si="53"/>
        <v>77.924999999999997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6">
        <f t="shared" si="53"/>
        <v>80.806451612903231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6">
        <f t="shared" si="53"/>
        <v>76.006816632583508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6">
        <f t="shared" si="53"/>
        <v>72.993613824192337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6">
        <f t="shared" si="53"/>
        <v>53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6">
        <f t="shared" si="53"/>
        <v>54.164556962025316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6">
        <f t="shared" si="53"/>
        <v>32.946666666666665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6">
        <f t="shared" si="53"/>
        <v>79.371428571428567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6">
        <f t="shared" si="53"/>
        <v>41.174603174603178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6">
        <f t="shared" si="53"/>
        <v>77.430769230769229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6">
        <f t="shared" si="53"/>
        <v>57.159509202453989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6">
        <f t="shared" si="53"/>
        <v>77.17647058823529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6">
        <f t="shared" si="53"/>
        <v>24.953917050691246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6">
        <f t="shared" si="53"/>
        <v>97.18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6">
        <f t="shared" si="53"/>
        <v>46.000916870415651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6">
        <f t="shared" si="53"/>
        <v>88.023385300668153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6">
        <f t="shared" si="53"/>
        <v>25.99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6">
        <f t="shared" si="53"/>
        <v>102.69047619047619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6">
        <f t="shared" si="53"/>
        <v>72.958174904942965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6">
        <f t="shared" si="53"/>
        <v>57.190082644628099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6">
        <f t="shared" si="53"/>
        <v>84.013793103448279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6">
        <f t="shared" si="53"/>
        <v>98.666666666666671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6">
        <f t="shared" si="53"/>
        <v>42.007419183889773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6">
        <f t="shared" si="53"/>
        <v>32.002753556677376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6">
        <f t="shared" si="53"/>
        <v>81.567164179104481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6">
        <f t="shared" si="53"/>
        <v>37.035087719298247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6">
        <f t="shared" si="53"/>
        <v>103.033360455655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6">
        <f t="shared" si="53"/>
        <v>84.333333333333329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6">
        <f t="shared" si="53"/>
        <v>102.60377358490567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6">
        <f t="shared" si="53"/>
        <v>79.992129246064621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6">
        <f t="shared" si="53"/>
        <v>70.055309734513273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6">
        <f t="shared" si="53"/>
        <v>37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6">
        <f t="shared" si="53"/>
        <v>41.911917098445599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6">
        <f t="shared" si="53"/>
        <v>57.992576882290564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6">
        <f t="shared" si="53"/>
        <v>40.942307692307693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6">
        <f t="shared" si="53"/>
        <v>69.9972602739726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6">
        <f t="shared" si="53"/>
        <v>73.838709677419359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6">
        <f t="shared" si="53"/>
        <v>41.979310344827589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6">
        <f t="shared" si="53"/>
        <v>77.93442622950819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6">
        <f t="shared" si="53"/>
        <v>106.01972789115646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6">
        <f t="shared" si="53"/>
        <v>47.018181818181816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6">
        <f t="shared" si="53"/>
        <v>76.016483516483518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6">
        <f t="shared" si="53"/>
        <v>54.120603015075375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6">
        <f t="shared" si="53"/>
        <v>57.285714285714285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6">
        <f t="shared" si="53"/>
        <v>103.81308411214954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56">(E898/D898)</f>
        <v>7.7443434343434348</v>
      </c>
      <c r="P898" s="6">
        <f t="shared" ref="P898:P961" si="57">E898/G898</f>
        <v>105.02602739726028</v>
      </c>
      <c r="Q898" t="s">
        <v>2033</v>
      </c>
      <c r="R898" t="s">
        <v>2034</v>
      </c>
      <c r="S898" s="9">
        <f t="shared" ref="S898:S961" si="58">(((J898/60)/60)/24)+DATE(1970,1,1)</f>
        <v>40738.208333333336</v>
      </c>
      <c r="T898" s="9">
        <f t="shared" ref="T898:T961" si="59">(((K898/60)/60)/24)+DATE(1970,1,1)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6"/>
        <v>0.27693181818181817</v>
      </c>
      <c r="P899" s="6">
        <f t="shared" si="57"/>
        <v>90.259259259259252</v>
      </c>
      <c r="Q899" t="s">
        <v>2039</v>
      </c>
      <c r="R899" t="s">
        <v>2040</v>
      </c>
      <c r="S899" s="9">
        <f t="shared" si="58"/>
        <v>43583.208333333328</v>
      </c>
      <c r="T899" s="9">
        <f t="shared" si="59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6">
        <f t="shared" si="57"/>
        <v>76.978705978705975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6">
        <f t="shared" si="57"/>
        <v>102.60162601626017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6">
        <f t="shared" si="57"/>
        <v>2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6">
        <f t="shared" si="57"/>
        <v>55.0062893081761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6">
        <f t="shared" si="57"/>
        <v>32.127272727272725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6">
        <f t="shared" si="57"/>
        <v>50.642857142857146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6">
        <f t="shared" si="57"/>
        <v>49.6875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6">
        <f t="shared" si="57"/>
        <v>54.894067796610166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6">
        <f t="shared" si="57"/>
        <v>46.931937172774866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6">
        <f t="shared" si="57"/>
        <v>44.951219512195124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6">
        <f t="shared" si="57"/>
        <v>30.99898322318251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6">
        <f t="shared" si="57"/>
        <v>107.7625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6">
        <f t="shared" si="57"/>
        <v>102.07770270270271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6">
        <f t="shared" si="57"/>
        <v>24.976190476190474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6">
        <f t="shared" si="57"/>
        <v>79.944134078212286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6">
        <f t="shared" si="57"/>
        <v>67.946462715105156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6">
        <f t="shared" si="57"/>
        <v>26.070921985815602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6">
        <f t="shared" si="57"/>
        <v>105.0032154340836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6">
        <f t="shared" si="57"/>
        <v>25.826923076923077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6">
        <f t="shared" si="57"/>
        <v>77.666666666666671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6">
        <f t="shared" si="57"/>
        <v>57.82692307692308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6">
        <f t="shared" si="57"/>
        <v>92.955555555555549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6">
        <f t="shared" si="57"/>
        <v>37.945098039215686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6">
        <f t="shared" si="57"/>
        <v>31.842105263157894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6">
        <f t="shared" si="57"/>
        <v>40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6">
        <f t="shared" si="57"/>
        <v>101.1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6">
        <f t="shared" si="57"/>
        <v>84.006989951944078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6">
        <f t="shared" si="57"/>
        <v>103.41538461538461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6">
        <f t="shared" si="57"/>
        <v>105.13333333333334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6">
        <f t="shared" si="57"/>
        <v>89.21621621621621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6">
        <f t="shared" si="57"/>
        <v>51.995234312946785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6">
        <f t="shared" si="57"/>
        <v>64.956521739130437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6">
        <f t="shared" si="57"/>
        <v>46.235294117647058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6">
        <f t="shared" si="57"/>
        <v>51.151785714285715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6">
        <f t="shared" si="57"/>
        <v>33.909722222222221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6">
        <f t="shared" si="57"/>
        <v>92.016298633017882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6">
        <f t="shared" si="57"/>
        <v>107.42857142857143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6">
        <f t="shared" si="57"/>
        <v>75.848484848484844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6">
        <f t="shared" si="57"/>
        <v>80.476190476190482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6">
        <f t="shared" si="57"/>
        <v>86.978483606557376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6">
        <f t="shared" si="57"/>
        <v>105.13541666666667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6">
        <f t="shared" si="57"/>
        <v>57.298507462686565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6">
        <f t="shared" si="57"/>
        <v>93.348484848484844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6">
        <f t="shared" si="57"/>
        <v>71.987179487179489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6">
        <f t="shared" si="57"/>
        <v>92.611940298507463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6">
        <f t="shared" si="57"/>
        <v>104.99122807017544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6">
        <f t="shared" si="57"/>
        <v>30.958174904942965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6">
        <f t="shared" si="57"/>
        <v>33.001182732111175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6">
        <f t="shared" si="57"/>
        <v>84.187845303867405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6">
        <f t="shared" si="57"/>
        <v>73.92307692307692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6">
        <f t="shared" si="57"/>
        <v>36.987499999999997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6">
        <f t="shared" si="57"/>
        <v>46.896551724137929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6">
        <f t="shared" si="57"/>
        <v>5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6">
        <f t="shared" si="57"/>
        <v>102.02437459910199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6">
        <f t="shared" si="57"/>
        <v>45.007502206531335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6">
        <f t="shared" si="57"/>
        <v>94.285714285714292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6">
        <f t="shared" si="57"/>
        <v>101.02325581395348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6">
        <f t="shared" si="57"/>
        <v>97.037499999999994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6">
        <f t="shared" si="57"/>
        <v>43.00963855421687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6">
        <f t="shared" si="57"/>
        <v>94.916030534351151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6">
        <f t="shared" si="57"/>
        <v>72.151785714285708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6">
        <f t="shared" si="57"/>
        <v>51.007692307692309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60">(E962/D962)</f>
        <v>0.85054545454545449</v>
      </c>
      <c r="P962" s="6">
        <f t="shared" ref="P962:P1001" si="61">E962/G962</f>
        <v>85.054545454545448</v>
      </c>
      <c r="Q962" t="s">
        <v>2037</v>
      </c>
      <c r="R962" t="s">
        <v>2038</v>
      </c>
      <c r="S962" s="9">
        <f t="shared" ref="S962:S1001" si="62">(((J962/60)/60)/24)+DATE(1970,1,1)</f>
        <v>42408.25</v>
      </c>
      <c r="T962" s="9">
        <f t="shared" ref="T962:T1001" si="63">(((K962/60)/60)/24)+DATE(1970,1,1)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60"/>
        <v>1.1929824561403508</v>
      </c>
      <c r="P963" s="6">
        <f t="shared" si="61"/>
        <v>43.87096774193548</v>
      </c>
      <c r="Q963" t="s">
        <v>2047</v>
      </c>
      <c r="R963" t="s">
        <v>2059</v>
      </c>
      <c r="S963" s="9">
        <f t="shared" si="62"/>
        <v>40591.25</v>
      </c>
      <c r="T963" s="9">
        <f t="shared" si="63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6">
        <f t="shared" si="61"/>
        <v>40.063909774436091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6">
        <f t="shared" si="61"/>
        <v>43.833333333333336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6">
        <f t="shared" si="61"/>
        <v>84.92903225806451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6">
        <f t="shared" si="61"/>
        <v>41.067632850241544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6">
        <f t="shared" si="61"/>
        <v>54.971428571428568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6">
        <f t="shared" si="61"/>
        <v>77.010807374443743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6">
        <f t="shared" si="61"/>
        <v>71.201754385964918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6">
        <f t="shared" si="61"/>
        <v>91.935483870967744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6">
        <f t="shared" si="61"/>
        <v>97.069023569023571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6">
        <f t="shared" si="61"/>
        <v>58.916666666666664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6">
        <f t="shared" si="61"/>
        <v>58.015466983938133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6">
        <f t="shared" si="61"/>
        <v>103.87301587301587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6">
        <f t="shared" si="61"/>
        <v>93.46875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6">
        <f t="shared" si="61"/>
        <v>61.970370370370368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6">
        <f t="shared" si="61"/>
        <v>92.042857142857144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6">
        <f t="shared" si="61"/>
        <v>77.268656716417908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6">
        <f t="shared" si="61"/>
        <v>93.923913043478265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6">
        <f t="shared" si="61"/>
        <v>84.969458128078813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6">
        <f t="shared" si="61"/>
        <v>105.97035040431267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6">
        <f t="shared" si="61"/>
        <v>36.969040247678016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6">
        <f t="shared" si="61"/>
        <v>81.533333333333331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6">
        <f t="shared" si="61"/>
        <v>80.999140154772135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6">
        <f t="shared" si="61"/>
        <v>26.010498687664043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6">
        <f t="shared" si="61"/>
        <v>25.998410896708286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6">
        <f t="shared" si="61"/>
        <v>34.173913043478258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6">
        <f t="shared" si="61"/>
        <v>28.002083333333335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6">
        <f t="shared" si="61"/>
        <v>76.546875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6">
        <f t="shared" si="61"/>
        <v>53.053097345132741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6">
        <f t="shared" si="61"/>
        <v>106.859375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6">
        <f t="shared" si="61"/>
        <v>46.020746887966808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6">
        <f t="shared" si="61"/>
        <v>100.17424242424242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6">
        <f t="shared" si="61"/>
        <v>101.44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6">
        <f t="shared" si="61"/>
        <v>87.972684085510693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6">
        <f t="shared" si="61"/>
        <v>74.995594713656388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6">
        <f t="shared" si="61"/>
        <v>42.982142857142854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6">
        <f t="shared" si="61"/>
        <v>33.115107913669064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6">
        <f t="shared" si="61"/>
        <v>101.13101604278074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6">
        <f t="shared" si="61"/>
        <v>55.98841354723708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autoFilter ref="A1:T1001" xr:uid="{00000000-0001-0000-0000-000000000000}"/>
  <conditionalFormatting sqref="F1:F1048576">
    <cfRule type="containsText" dxfId="17" priority="5" operator="containsText" text="canceled">
      <formula>NOT(ISERROR(SEARCH("canceled",F1)))</formula>
    </cfRule>
    <cfRule type="containsText" dxfId="16" priority="7" operator="containsText" text="successful">
      <formula>NOT(ISERROR(SEARCH("successful",F1)))</formula>
    </cfRule>
    <cfRule type="containsText" dxfId="15" priority="6" operator="containsText" text="cancelled">
      <formula>NOT(ISERROR(SEARCH("cancelled",F1)))</formula>
    </cfRule>
    <cfRule type="containsText" dxfId="14" priority="4" operator="containsText" text="live">
      <formula>NOT(ISERROR(SEARCH("live",F1)))</formula>
    </cfRule>
    <cfRule type="containsText" dxfId="13" priority="8" operator="containsText" text="failed">
      <formula>NOT(ISERROR(SEARCH("failed",F1)))</formula>
    </cfRule>
  </conditionalFormatting>
  <conditionalFormatting sqref="O2:O1048576">
    <cfRule type="cellIs" dxfId="12" priority="3" operator="between">
      <formula>0</formula>
      <formula>0.9999</formula>
    </cfRule>
    <cfRule type="cellIs" dxfId="11" priority="2" operator="between">
      <formula>1</formula>
      <formula>1.9999</formula>
    </cfRule>
    <cfRule type="cellIs" dxfId="10" priority="1" operator="greaterThan">
      <formula>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640D-9844-8949-AB12-9B588590AA09}">
  <sheetPr codeName="Sheet1"/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2068</v>
      </c>
    </row>
    <row r="3" spans="1:6" x14ac:dyDescent="0.2">
      <c r="A3" s="7" t="s">
        <v>2069</v>
      </c>
      <c r="B3" s="7" t="s">
        <v>2070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F4C1-AB0B-3C42-8795-5EE125423666}">
  <sheetPr codeName="Sheet2"/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2068</v>
      </c>
    </row>
    <row r="2" spans="1:6" x14ac:dyDescent="0.2">
      <c r="A2" s="7" t="s">
        <v>2031</v>
      </c>
      <c r="B2" t="s">
        <v>2068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B6DC-938B-A24B-866D-5C8F98538FF1}">
  <sheetPr codeName="Sheet3"/>
  <dimension ref="A1:E18"/>
  <sheetViews>
    <sheetView workbookViewId="0">
      <selection activeCell="C8" sqref="C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2085</v>
      </c>
      <c r="B1" t="s">
        <v>2068</v>
      </c>
    </row>
    <row r="2" spans="1:5" x14ac:dyDescent="0.2">
      <c r="A2" s="7" t="s">
        <v>2031</v>
      </c>
      <c r="B2" t="s">
        <v>2068</v>
      </c>
    </row>
    <row r="4" spans="1:5" x14ac:dyDescent="0.2">
      <c r="A4" s="7" t="s">
        <v>2069</v>
      </c>
      <c r="B4" s="7" t="s">
        <v>2070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74DD-CF7F-1847-AC89-472D7C98B2BF}">
  <sheetPr codeName="Sheet5"/>
  <dimension ref="A1:H13"/>
  <sheetViews>
    <sheetView tabSelected="1" zoomScale="75" workbookViewId="0">
      <selection activeCell="E20" sqref="E20"/>
    </sheetView>
  </sheetViews>
  <sheetFormatPr baseColWidth="10" defaultRowHeight="16" x14ac:dyDescent="0.2"/>
  <cols>
    <col min="1" max="1" width="23.6640625" customWidth="1"/>
    <col min="2" max="2" width="20" customWidth="1"/>
    <col min="3" max="3" width="17.83203125" customWidth="1"/>
    <col min="4" max="4" width="18.83203125" customWidth="1"/>
    <col min="5" max="5" width="17" customWidth="1"/>
    <col min="6" max="6" width="22" customWidth="1"/>
    <col min="7" max="7" width="18.6640625" customWidth="1"/>
    <col min="8" max="8" width="21.1640625" customWidth="1"/>
  </cols>
  <sheetData>
    <row r="1" spans="1:8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COUNTIFS(goal,"&lt;1000",Outcome,"successful")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2095</v>
      </c>
      <c r="B3">
        <f>COUNTIFS(goal, "&gt;=1000", goal, "&lt;=4999", Outcome, "successful")</f>
        <v>191</v>
      </c>
      <c r="C3">
        <f>COUNTIFS(goal, "&gt;=1000", goal, "&lt;=4999", Outcome, "failed")</f>
        <v>38</v>
      </c>
      <c r="D3">
        <f>COUNTIFS(goal, "&gt;=1000", goal, "&lt;=4999", Outcome, 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t="s">
        <v>2096</v>
      </c>
      <c r="B4">
        <f>COUNTIFS(goal, "&gt;=5000", goal, "&lt;=9999", Outcome, "successful")</f>
        <v>164</v>
      </c>
      <c r="C4">
        <f>COUNTIFS(goal, "&gt;=5000", goal, "&lt;=9999", Outcome, "failed")</f>
        <v>126</v>
      </c>
      <c r="D4">
        <f>COUNTIFS(goal, "&gt;=5000", goal, "&lt;=9999", Outcome, 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2097</v>
      </c>
      <c r="B5">
        <f>COUNTIFS(goal, "&gt;=10000", goal, "&lt;=14999", Outcome, "successful")</f>
        <v>4</v>
      </c>
      <c r="C5">
        <f>COUNTIFS(goal, "&gt;=10000", goal, "&lt;=14999", Outcome, "failed")</f>
        <v>5</v>
      </c>
      <c r="D5">
        <f>COUNTIFS(goal, "&gt;=10000", goal, "&lt;=14999", Outcome, 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2098</v>
      </c>
      <c r="B6">
        <f>COUNTIFS(goal, "&gt;=15000", goal, "&lt;=19999", Outcome, "successful")</f>
        <v>10</v>
      </c>
      <c r="C6">
        <f>COUNTIFS(goal, "&gt;=15000", goal, "&lt;=19999", Outcome, "failed")</f>
        <v>0</v>
      </c>
      <c r="D6">
        <f>COUNTIFS(goal, "&gt;=15000", goal, "&lt;=19999", Outcome, 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2099</v>
      </c>
      <c r="B7">
        <f>COUNTIFS(goal, "&gt;=20000", goal, "&lt;=24999", Outcome, "successful")</f>
        <v>7</v>
      </c>
      <c r="C7">
        <f>COUNTIFS(goal, "&gt;=20000", goal, "&lt;=24999", Outcome, "failed")</f>
        <v>0</v>
      </c>
      <c r="D7">
        <f>COUNTIFS(goal, "&gt;=20000", goal, "&lt;=24999", Outcome, 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COUNTIFS(goal, "&gt;=25000", goal, "&lt;=29999", Outcome, "successful")</f>
        <v>11</v>
      </c>
      <c r="C8">
        <f>COUNTIFS(goal, "&gt;=25000", goal, "&lt;=29999", Outcome, "failed")</f>
        <v>3</v>
      </c>
      <c r="D8">
        <f>COUNTIFS(goal, "&gt;=25000", goal, "&lt;=29999", Outcome, 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2101</v>
      </c>
      <c r="B9">
        <f>COUNTIFS(goal, "&gt;=30000", goal, "&lt;=34999", Outcome, "successful")</f>
        <v>7</v>
      </c>
      <c r="C9">
        <f>COUNTIFS(goal, "&gt;=30000", goal, "&lt;=34999", Outcome, "failed")</f>
        <v>0</v>
      </c>
      <c r="D9">
        <f>COUNTIFS(goal, "&gt;=30000", goal, "&lt;=34999", Outcome, 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COUNTIFS(goal, "&gt;=35000", goal, "&lt;=39999", Outcome, "successful")</f>
        <v>8</v>
      </c>
      <c r="C10">
        <f>COUNTIFS(goal, "&gt;=35000", goal, "&lt;=39999", Outcome, "failed")</f>
        <v>3</v>
      </c>
      <c r="D10">
        <f>COUNTIFS(goal, "&gt;=35000", goal, "&lt;=39999", Outcome, 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2103</v>
      </c>
      <c r="B11">
        <f>COUNTIFS(goal, "&gt;=40000", goal, "&lt;=44999", Outcome, "successful")</f>
        <v>11</v>
      </c>
      <c r="C11">
        <f>COUNTIFS(goal, "&gt;=40000", goal, "&lt;=44999", Outcome, "failed")</f>
        <v>3</v>
      </c>
      <c r="D11">
        <f>COUNTIFS(goal, "&gt;40000", goal, "&lt;=44999", Outcome, 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2104</v>
      </c>
      <c r="B12">
        <f>COUNTIFS(goal, "&gt;45000", goal, "&lt;=49999", Outcome, "successful")</f>
        <v>8</v>
      </c>
      <c r="C12">
        <f>COUNTIFS(goal, "&gt;45000", goal, "&lt;=49999", Outcome, "failed")</f>
        <v>3</v>
      </c>
      <c r="D12">
        <f>COUNTIFS(goal, "&gt;45000", goal, "&lt;=49999", Outcome, 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2105</v>
      </c>
      <c r="B13">
        <f>COUNTIFS(goal, "&gt;=50000", Outcome, "successful")</f>
        <v>114</v>
      </c>
      <c r="C13">
        <f>COUNTIFS(goal,"&gt;=50000", Outcome, "failed")</f>
        <v>163</v>
      </c>
      <c r="D13">
        <f>COUNTIFS(goal, "&gt;=50000", Outcome, 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799C-BA5F-1642-848F-389A4EDDF055}">
  <sheetPr codeName="Sheet6"/>
  <dimension ref="A1:I566"/>
  <sheetViews>
    <sheetView zoomScale="75" zoomScaleNormal="100" workbookViewId="0">
      <selection activeCell="I8" sqref="I8"/>
    </sheetView>
  </sheetViews>
  <sheetFormatPr baseColWidth="10" defaultRowHeight="16" x14ac:dyDescent="0.2"/>
  <cols>
    <col min="2" max="2" width="15.83203125" customWidth="1"/>
    <col min="3" max="3" width="12.5" customWidth="1"/>
    <col min="6" max="6" width="14.1640625" customWidth="1"/>
    <col min="7" max="7" width="15.6640625" customWidth="1"/>
    <col min="8" max="8" width="14.5" customWidth="1"/>
  </cols>
  <sheetData>
    <row r="1" spans="1:9" x14ac:dyDescent="0.2">
      <c r="A1" s="1" t="s">
        <v>4</v>
      </c>
      <c r="B1" s="1" t="s">
        <v>5</v>
      </c>
      <c r="F1" s="1" t="s">
        <v>4</v>
      </c>
      <c r="G1" s="1" t="s">
        <v>5</v>
      </c>
    </row>
    <row r="2" spans="1:9" x14ac:dyDescent="0.2">
      <c r="A2" t="s">
        <v>20</v>
      </c>
      <c r="B2">
        <v>158</v>
      </c>
      <c r="C2" t="s">
        <v>2106</v>
      </c>
      <c r="D2">
        <f>AVERAGE(B$2:B$566)</f>
        <v>851.14690265486729</v>
      </c>
      <c r="F2" t="s">
        <v>14</v>
      </c>
      <c r="G2">
        <v>0</v>
      </c>
      <c r="H2" t="s">
        <v>2106</v>
      </c>
      <c r="I2">
        <f>AVERAGE($G$2:$G$566)</f>
        <v>587.50828729281773</v>
      </c>
    </row>
    <row r="3" spans="1:9" x14ac:dyDescent="0.2">
      <c r="A3" t="s">
        <v>20</v>
      </c>
      <c r="B3">
        <v>1425</v>
      </c>
      <c r="C3" t="s">
        <v>2107</v>
      </c>
      <c r="D3">
        <f>MEDIAN($B$2:$B$566)</f>
        <v>201</v>
      </c>
      <c r="F3" t="s">
        <v>14</v>
      </c>
      <c r="G3">
        <v>24</v>
      </c>
      <c r="H3" t="s">
        <v>2107</v>
      </c>
      <c r="I3">
        <f>MEDIAN($G$2:$G$566)</f>
        <v>114.5</v>
      </c>
    </row>
    <row r="4" spans="1:9" x14ac:dyDescent="0.2">
      <c r="A4" t="s">
        <v>20</v>
      </c>
      <c r="B4">
        <v>174</v>
      </c>
      <c r="C4" t="s">
        <v>2108</v>
      </c>
      <c r="D4">
        <f>MIN($B$2:$B$566)</f>
        <v>16</v>
      </c>
      <c r="F4" t="s">
        <v>14</v>
      </c>
      <c r="G4">
        <v>53</v>
      </c>
      <c r="H4" t="s">
        <v>2108</v>
      </c>
      <c r="I4">
        <f>MIN($G$2:$G$566)</f>
        <v>0</v>
      </c>
    </row>
    <row r="5" spans="1:9" x14ac:dyDescent="0.2">
      <c r="A5" t="s">
        <v>20</v>
      </c>
      <c r="B5">
        <v>227</v>
      </c>
      <c r="C5" t="s">
        <v>2109</v>
      </c>
      <c r="D5">
        <f>MAX($B$2:$B$566)</f>
        <v>7295</v>
      </c>
      <c r="F5" t="s">
        <v>14</v>
      </c>
      <c r="G5">
        <v>18</v>
      </c>
      <c r="H5" t="s">
        <v>2109</v>
      </c>
      <c r="I5">
        <f>MAX($G$2:$G$566)</f>
        <v>6080</v>
      </c>
    </row>
    <row r="6" spans="1:9" x14ac:dyDescent="0.2">
      <c r="A6" t="s">
        <v>20</v>
      </c>
      <c r="B6">
        <v>220</v>
      </c>
      <c r="C6" t="s">
        <v>2110</v>
      </c>
      <c r="D6">
        <f>_xlfn.VAR.P($B$2:$B$566)</f>
        <v>1603373.7324019109</v>
      </c>
      <c r="F6" t="s">
        <v>14</v>
      </c>
      <c r="G6">
        <v>44</v>
      </c>
      <c r="H6" t="s">
        <v>2110</v>
      </c>
      <c r="I6">
        <f>_xlfn.VAR.P($G$2:$G$566)</f>
        <v>925919.32175452518</v>
      </c>
    </row>
    <row r="7" spans="1:9" x14ac:dyDescent="0.2">
      <c r="A7" t="s">
        <v>20</v>
      </c>
      <c r="B7">
        <v>98</v>
      </c>
      <c r="C7" t="s">
        <v>2111</v>
      </c>
      <c r="D7">
        <f>STDEV($B$2:$B$566)</f>
        <v>1267.366006183523</v>
      </c>
      <c r="F7" t="s">
        <v>14</v>
      </c>
      <c r="G7">
        <v>27</v>
      </c>
      <c r="H7" t="s">
        <v>2111</v>
      </c>
      <c r="I7">
        <f>STDEV($G$2:$G$566)</f>
        <v>963.57884743387206</v>
      </c>
    </row>
    <row r="8" spans="1:9" x14ac:dyDescent="0.2">
      <c r="A8" t="s">
        <v>20</v>
      </c>
      <c r="B8">
        <v>100</v>
      </c>
      <c r="F8" t="s">
        <v>14</v>
      </c>
      <c r="G8">
        <v>55</v>
      </c>
    </row>
    <row r="9" spans="1:9" x14ac:dyDescent="0.2">
      <c r="A9" t="s">
        <v>20</v>
      </c>
      <c r="B9">
        <v>1249</v>
      </c>
      <c r="F9" t="s">
        <v>14</v>
      </c>
      <c r="G9">
        <v>200</v>
      </c>
    </row>
    <row r="10" spans="1:9" x14ac:dyDescent="0.2">
      <c r="A10" t="s">
        <v>20</v>
      </c>
      <c r="B10">
        <v>1396</v>
      </c>
      <c r="F10" t="s">
        <v>14</v>
      </c>
      <c r="G10">
        <v>452</v>
      </c>
    </row>
    <row r="11" spans="1:9" x14ac:dyDescent="0.2">
      <c r="A11" t="s">
        <v>20</v>
      </c>
      <c r="B11">
        <v>890</v>
      </c>
      <c r="F11" t="s">
        <v>14</v>
      </c>
      <c r="G11">
        <v>674</v>
      </c>
    </row>
    <row r="12" spans="1:9" x14ac:dyDescent="0.2">
      <c r="A12" t="s">
        <v>20</v>
      </c>
      <c r="B12">
        <v>142</v>
      </c>
      <c r="F12" t="s">
        <v>14</v>
      </c>
      <c r="G12">
        <v>558</v>
      </c>
    </row>
    <row r="13" spans="1:9" x14ac:dyDescent="0.2">
      <c r="A13" t="s">
        <v>20</v>
      </c>
      <c r="B13">
        <v>2673</v>
      </c>
      <c r="F13" t="s">
        <v>14</v>
      </c>
      <c r="G13">
        <v>15</v>
      </c>
    </row>
    <row r="14" spans="1:9" x14ac:dyDescent="0.2">
      <c r="A14" t="s">
        <v>20</v>
      </c>
      <c r="B14">
        <v>163</v>
      </c>
      <c r="F14" t="s">
        <v>14</v>
      </c>
      <c r="G14">
        <v>2307</v>
      </c>
    </row>
    <row r="15" spans="1:9" x14ac:dyDescent="0.2">
      <c r="A15" t="s">
        <v>20</v>
      </c>
      <c r="B15">
        <v>2220</v>
      </c>
      <c r="F15" t="s">
        <v>14</v>
      </c>
      <c r="G15">
        <v>88</v>
      </c>
    </row>
    <row r="16" spans="1:9" x14ac:dyDescent="0.2">
      <c r="A16" t="s">
        <v>20</v>
      </c>
      <c r="B16">
        <v>1606</v>
      </c>
      <c r="F16" t="s">
        <v>14</v>
      </c>
      <c r="G16">
        <v>48</v>
      </c>
    </row>
    <row r="17" spans="1:7" x14ac:dyDescent="0.2">
      <c r="A17" t="s">
        <v>20</v>
      </c>
      <c r="B17">
        <v>129</v>
      </c>
      <c r="F17" t="s">
        <v>14</v>
      </c>
      <c r="G17">
        <v>1</v>
      </c>
    </row>
    <row r="18" spans="1:7" x14ac:dyDescent="0.2">
      <c r="A18" t="s">
        <v>20</v>
      </c>
      <c r="B18">
        <v>226</v>
      </c>
      <c r="F18" t="s">
        <v>14</v>
      </c>
      <c r="G18">
        <v>1467</v>
      </c>
    </row>
    <row r="19" spans="1:7" x14ac:dyDescent="0.2">
      <c r="A19" t="s">
        <v>20</v>
      </c>
      <c r="B19">
        <v>5419</v>
      </c>
      <c r="F19" t="s">
        <v>14</v>
      </c>
      <c r="G19">
        <v>75</v>
      </c>
    </row>
    <row r="20" spans="1:7" x14ac:dyDescent="0.2">
      <c r="A20" t="s">
        <v>20</v>
      </c>
      <c r="B20">
        <v>165</v>
      </c>
      <c r="F20" t="s">
        <v>14</v>
      </c>
      <c r="G20">
        <v>120</v>
      </c>
    </row>
    <row r="21" spans="1:7" x14ac:dyDescent="0.2">
      <c r="A21" t="s">
        <v>20</v>
      </c>
      <c r="B21">
        <v>1965</v>
      </c>
      <c r="F21" t="s">
        <v>14</v>
      </c>
      <c r="G21">
        <v>2253</v>
      </c>
    </row>
    <row r="22" spans="1:7" x14ac:dyDescent="0.2">
      <c r="A22" t="s">
        <v>20</v>
      </c>
      <c r="B22">
        <v>16</v>
      </c>
      <c r="F22" t="s">
        <v>14</v>
      </c>
      <c r="G22">
        <v>5</v>
      </c>
    </row>
    <row r="23" spans="1:7" x14ac:dyDescent="0.2">
      <c r="A23" t="s">
        <v>20</v>
      </c>
      <c r="B23">
        <v>107</v>
      </c>
      <c r="F23" t="s">
        <v>14</v>
      </c>
      <c r="G23">
        <v>38</v>
      </c>
    </row>
    <row r="24" spans="1:7" x14ac:dyDescent="0.2">
      <c r="A24" t="s">
        <v>20</v>
      </c>
      <c r="B24">
        <v>134</v>
      </c>
      <c r="F24" t="s">
        <v>14</v>
      </c>
      <c r="G24">
        <v>12</v>
      </c>
    </row>
    <row r="25" spans="1:7" x14ac:dyDescent="0.2">
      <c r="A25" t="s">
        <v>20</v>
      </c>
      <c r="B25">
        <v>198</v>
      </c>
      <c r="F25" t="s">
        <v>14</v>
      </c>
      <c r="G25">
        <v>1684</v>
      </c>
    </row>
    <row r="26" spans="1:7" x14ac:dyDescent="0.2">
      <c r="A26" t="s">
        <v>20</v>
      </c>
      <c r="B26">
        <v>111</v>
      </c>
      <c r="F26" t="s">
        <v>14</v>
      </c>
      <c r="G26">
        <v>56</v>
      </c>
    </row>
    <row r="27" spans="1:7" x14ac:dyDescent="0.2">
      <c r="A27" t="s">
        <v>20</v>
      </c>
      <c r="B27">
        <v>222</v>
      </c>
      <c r="F27" t="s">
        <v>14</v>
      </c>
      <c r="G27">
        <v>838</v>
      </c>
    </row>
    <row r="28" spans="1:7" x14ac:dyDescent="0.2">
      <c r="A28" t="s">
        <v>20</v>
      </c>
      <c r="B28">
        <v>6212</v>
      </c>
      <c r="F28" t="s">
        <v>14</v>
      </c>
      <c r="G28">
        <v>1000</v>
      </c>
    </row>
    <row r="29" spans="1:7" x14ac:dyDescent="0.2">
      <c r="A29" t="s">
        <v>20</v>
      </c>
      <c r="B29">
        <v>98</v>
      </c>
      <c r="F29" t="s">
        <v>14</v>
      </c>
      <c r="G29">
        <v>1482</v>
      </c>
    </row>
    <row r="30" spans="1:7" x14ac:dyDescent="0.2">
      <c r="A30" t="s">
        <v>20</v>
      </c>
      <c r="B30">
        <v>92</v>
      </c>
      <c r="F30" t="s">
        <v>14</v>
      </c>
      <c r="G30">
        <v>106</v>
      </c>
    </row>
    <row r="31" spans="1:7" x14ac:dyDescent="0.2">
      <c r="A31" t="s">
        <v>20</v>
      </c>
      <c r="B31">
        <v>149</v>
      </c>
      <c r="F31" t="s">
        <v>14</v>
      </c>
      <c r="G31">
        <v>679</v>
      </c>
    </row>
    <row r="32" spans="1:7" x14ac:dyDescent="0.2">
      <c r="A32" t="s">
        <v>20</v>
      </c>
      <c r="B32">
        <v>2431</v>
      </c>
      <c r="F32" t="s">
        <v>14</v>
      </c>
      <c r="G32">
        <v>1220</v>
      </c>
    </row>
    <row r="33" spans="1:7" x14ac:dyDescent="0.2">
      <c r="A33" t="s">
        <v>20</v>
      </c>
      <c r="B33">
        <v>303</v>
      </c>
      <c r="F33" t="s">
        <v>14</v>
      </c>
      <c r="G33">
        <v>1</v>
      </c>
    </row>
    <row r="34" spans="1:7" x14ac:dyDescent="0.2">
      <c r="A34" t="s">
        <v>20</v>
      </c>
      <c r="B34">
        <v>209</v>
      </c>
      <c r="F34" t="s">
        <v>14</v>
      </c>
      <c r="G34">
        <v>37</v>
      </c>
    </row>
    <row r="35" spans="1:7" x14ac:dyDescent="0.2">
      <c r="A35" t="s">
        <v>20</v>
      </c>
      <c r="B35">
        <v>131</v>
      </c>
      <c r="F35" t="s">
        <v>14</v>
      </c>
      <c r="G35">
        <v>60</v>
      </c>
    </row>
    <row r="36" spans="1:7" x14ac:dyDescent="0.2">
      <c r="A36" t="s">
        <v>20</v>
      </c>
      <c r="B36">
        <v>164</v>
      </c>
      <c r="F36" t="s">
        <v>14</v>
      </c>
      <c r="G36">
        <v>296</v>
      </c>
    </row>
    <row r="37" spans="1:7" x14ac:dyDescent="0.2">
      <c r="A37" t="s">
        <v>20</v>
      </c>
      <c r="B37">
        <v>201</v>
      </c>
      <c r="F37" t="s">
        <v>14</v>
      </c>
      <c r="G37">
        <v>3304</v>
      </c>
    </row>
    <row r="38" spans="1:7" x14ac:dyDescent="0.2">
      <c r="A38" t="s">
        <v>20</v>
      </c>
      <c r="B38">
        <v>211</v>
      </c>
      <c r="F38" t="s">
        <v>14</v>
      </c>
      <c r="G38">
        <v>73</v>
      </c>
    </row>
    <row r="39" spans="1:7" x14ac:dyDescent="0.2">
      <c r="A39" t="s">
        <v>20</v>
      </c>
      <c r="B39">
        <v>128</v>
      </c>
      <c r="F39" t="s">
        <v>14</v>
      </c>
      <c r="G39">
        <v>3387</v>
      </c>
    </row>
    <row r="40" spans="1:7" x14ac:dyDescent="0.2">
      <c r="A40" t="s">
        <v>20</v>
      </c>
      <c r="B40">
        <v>1600</v>
      </c>
      <c r="F40" t="s">
        <v>14</v>
      </c>
      <c r="G40">
        <v>662</v>
      </c>
    </row>
    <row r="41" spans="1:7" x14ac:dyDescent="0.2">
      <c r="A41" t="s">
        <v>20</v>
      </c>
      <c r="B41">
        <v>249</v>
      </c>
      <c r="F41" t="s">
        <v>14</v>
      </c>
      <c r="G41">
        <v>774</v>
      </c>
    </row>
    <row r="42" spans="1:7" x14ac:dyDescent="0.2">
      <c r="A42" t="s">
        <v>20</v>
      </c>
      <c r="B42">
        <v>236</v>
      </c>
      <c r="F42" t="s">
        <v>14</v>
      </c>
      <c r="G42">
        <v>672</v>
      </c>
    </row>
    <row r="43" spans="1:7" x14ac:dyDescent="0.2">
      <c r="A43" t="s">
        <v>20</v>
      </c>
      <c r="B43">
        <v>4065</v>
      </c>
      <c r="F43" t="s">
        <v>14</v>
      </c>
      <c r="G43">
        <v>940</v>
      </c>
    </row>
    <row r="44" spans="1:7" x14ac:dyDescent="0.2">
      <c r="A44" t="s">
        <v>20</v>
      </c>
      <c r="B44">
        <v>246</v>
      </c>
      <c r="F44" t="s">
        <v>14</v>
      </c>
      <c r="G44">
        <v>117</v>
      </c>
    </row>
    <row r="45" spans="1:7" x14ac:dyDescent="0.2">
      <c r="A45" t="s">
        <v>20</v>
      </c>
      <c r="B45">
        <v>2475</v>
      </c>
      <c r="F45" t="s">
        <v>14</v>
      </c>
      <c r="G45">
        <v>115</v>
      </c>
    </row>
    <row r="46" spans="1:7" x14ac:dyDescent="0.2">
      <c r="A46" t="s">
        <v>20</v>
      </c>
      <c r="B46">
        <v>76</v>
      </c>
      <c r="F46" t="s">
        <v>14</v>
      </c>
      <c r="G46">
        <v>326</v>
      </c>
    </row>
    <row r="47" spans="1:7" x14ac:dyDescent="0.2">
      <c r="A47" t="s">
        <v>20</v>
      </c>
      <c r="B47">
        <v>54</v>
      </c>
      <c r="F47" t="s">
        <v>14</v>
      </c>
      <c r="G47">
        <v>1</v>
      </c>
    </row>
    <row r="48" spans="1:7" x14ac:dyDescent="0.2">
      <c r="A48" t="s">
        <v>20</v>
      </c>
      <c r="B48">
        <v>88</v>
      </c>
      <c r="F48" t="s">
        <v>14</v>
      </c>
      <c r="G48">
        <v>1467</v>
      </c>
    </row>
    <row r="49" spans="1:7" x14ac:dyDescent="0.2">
      <c r="A49" t="s">
        <v>20</v>
      </c>
      <c r="B49">
        <v>85</v>
      </c>
      <c r="F49" t="s">
        <v>14</v>
      </c>
      <c r="G49">
        <v>5681</v>
      </c>
    </row>
    <row r="50" spans="1:7" x14ac:dyDescent="0.2">
      <c r="A50" t="s">
        <v>20</v>
      </c>
      <c r="B50">
        <v>170</v>
      </c>
      <c r="F50" t="s">
        <v>14</v>
      </c>
      <c r="G50">
        <v>1059</v>
      </c>
    </row>
    <row r="51" spans="1:7" x14ac:dyDescent="0.2">
      <c r="A51" t="s">
        <v>20</v>
      </c>
      <c r="B51">
        <v>330</v>
      </c>
      <c r="F51" t="s">
        <v>14</v>
      </c>
      <c r="G51">
        <v>1194</v>
      </c>
    </row>
    <row r="52" spans="1:7" x14ac:dyDescent="0.2">
      <c r="A52" t="s">
        <v>20</v>
      </c>
      <c r="B52">
        <v>127</v>
      </c>
      <c r="F52" t="s">
        <v>14</v>
      </c>
      <c r="G52">
        <v>30</v>
      </c>
    </row>
    <row r="53" spans="1:7" x14ac:dyDescent="0.2">
      <c r="A53" t="s">
        <v>20</v>
      </c>
      <c r="B53">
        <v>411</v>
      </c>
      <c r="F53" t="s">
        <v>14</v>
      </c>
      <c r="G53">
        <v>75</v>
      </c>
    </row>
    <row r="54" spans="1:7" x14ac:dyDescent="0.2">
      <c r="A54" t="s">
        <v>20</v>
      </c>
      <c r="B54">
        <v>180</v>
      </c>
      <c r="F54" t="s">
        <v>14</v>
      </c>
      <c r="G54">
        <v>955</v>
      </c>
    </row>
    <row r="55" spans="1:7" x14ac:dyDescent="0.2">
      <c r="A55" t="s">
        <v>20</v>
      </c>
      <c r="B55">
        <v>374</v>
      </c>
      <c r="F55" t="s">
        <v>14</v>
      </c>
      <c r="G55">
        <v>67</v>
      </c>
    </row>
    <row r="56" spans="1:7" x14ac:dyDescent="0.2">
      <c r="A56" t="s">
        <v>20</v>
      </c>
      <c r="B56">
        <v>71</v>
      </c>
      <c r="F56" t="s">
        <v>14</v>
      </c>
      <c r="G56">
        <v>5</v>
      </c>
    </row>
    <row r="57" spans="1:7" x14ac:dyDescent="0.2">
      <c r="A57" t="s">
        <v>20</v>
      </c>
      <c r="B57">
        <v>203</v>
      </c>
      <c r="F57" t="s">
        <v>14</v>
      </c>
      <c r="G57">
        <v>26</v>
      </c>
    </row>
    <row r="58" spans="1:7" x14ac:dyDescent="0.2">
      <c r="A58" t="s">
        <v>20</v>
      </c>
      <c r="B58">
        <v>113</v>
      </c>
      <c r="F58" t="s">
        <v>14</v>
      </c>
      <c r="G58">
        <v>1130</v>
      </c>
    </row>
    <row r="59" spans="1:7" x14ac:dyDescent="0.2">
      <c r="A59" t="s">
        <v>20</v>
      </c>
      <c r="B59">
        <v>96</v>
      </c>
      <c r="F59" t="s">
        <v>14</v>
      </c>
      <c r="G59">
        <v>782</v>
      </c>
    </row>
    <row r="60" spans="1:7" x14ac:dyDescent="0.2">
      <c r="A60" t="s">
        <v>20</v>
      </c>
      <c r="B60">
        <v>498</v>
      </c>
      <c r="F60" t="s">
        <v>14</v>
      </c>
      <c r="G60">
        <v>210</v>
      </c>
    </row>
    <row r="61" spans="1:7" x14ac:dyDescent="0.2">
      <c r="A61" t="s">
        <v>20</v>
      </c>
      <c r="B61">
        <v>180</v>
      </c>
      <c r="F61" t="s">
        <v>14</v>
      </c>
      <c r="G61">
        <v>136</v>
      </c>
    </row>
    <row r="62" spans="1:7" x14ac:dyDescent="0.2">
      <c r="A62" t="s">
        <v>20</v>
      </c>
      <c r="B62">
        <v>27</v>
      </c>
      <c r="F62" t="s">
        <v>14</v>
      </c>
      <c r="G62">
        <v>86</v>
      </c>
    </row>
    <row r="63" spans="1:7" x14ac:dyDescent="0.2">
      <c r="A63" t="s">
        <v>20</v>
      </c>
      <c r="B63">
        <v>2331</v>
      </c>
      <c r="F63" t="s">
        <v>14</v>
      </c>
      <c r="G63">
        <v>19</v>
      </c>
    </row>
    <row r="64" spans="1:7" x14ac:dyDescent="0.2">
      <c r="A64" t="s">
        <v>20</v>
      </c>
      <c r="B64">
        <v>113</v>
      </c>
      <c r="F64" t="s">
        <v>14</v>
      </c>
      <c r="G64">
        <v>886</v>
      </c>
    </row>
    <row r="65" spans="1:7" x14ac:dyDescent="0.2">
      <c r="A65" t="s">
        <v>20</v>
      </c>
      <c r="B65">
        <v>164</v>
      </c>
      <c r="F65" t="s">
        <v>14</v>
      </c>
      <c r="G65">
        <v>35</v>
      </c>
    </row>
    <row r="66" spans="1:7" x14ac:dyDescent="0.2">
      <c r="A66" t="s">
        <v>20</v>
      </c>
      <c r="B66">
        <v>164</v>
      </c>
      <c r="F66" t="s">
        <v>14</v>
      </c>
      <c r="G66">
        <v>24</v>
      </c>
    </row>
    <row r="67" spans="1:7" x14ac:dyDescent="0.2">
      <c r="A67" t="s">
        <v>20</v>
      </c>
      <c r="B67">
        <v>336</v>
      </c>
      <c r="F67" t="s">
        <v>14</v>
      </c>
      <c r="G67">
        <v>86</v>
      </c>
    </row>
    <row r="68" spans="1:7" x14ac:dyDescent="0.2">
      <c r="A68" t="s">
        <v>20</v>
      </c>
      <c r="B68">
        <v>1917</v>
      </c>
      <c r="F68" t="s">
        <v>14</v>
      </c>
      <c r="G68">
        <v>243</v>
      </c>
    </row>
    <row r="69" spans="1:7" x14ac:dyDescent="0.2">
      <c r="A69" t="s">
        <v>20</v>
      </c>
      <c r="B69">
        <v>95</v>
      </c>
      <c r="F69" t="s">
        <v>14</v>
      </c>
      <c r="G69">
        <v>65</v>
      </c>
    </row>
    <row r="70" spans="1:7" x14ac:dyDescent="0.2">
      <c r="A70" t="s">
        <v>20</v>
      </c>
      <c r="B70">
        <v>147</v>
      </c>
      <c r="F70" t="s">
        <v>14</v>
      </c>
      <c r="G70">
        <v>100</v>
      </c>
    </row>
    <row r="71" spans="1:7" x14ac:dyDescent="0.2">
      <c r="A71" t="s">
        <v>20</v>
      </c>
      <c r="B71">
        <v>86</v>
      </c>
      <c r="F71" t="s">
        <v>14</v>
      </c>
      <c r="G71">
        <v>168</v>
      </c>
    </row>
    <row r="72" spans="1:7" x14ac:dyDescent="0.2">
      <c r="A72" t="s">
        <v>20</v>
      </c>
      <c r="B72">
        <v>83</v>
      </c>
      <c r="F72" t="s">
        <v>14</v>
      </c>
      <c r="G72">
        <v>13</v>
      </c>
    </row>
    <row r="73" spans="1:7" x14ac:dyDescent="0.2">
      <c r="A73" t="s">
        <v>20</v>
      </c>
      <c r="B73">
        <v>676</v>
      </c>
      <c r="F73" t="s">
        <v>14</v>
      </c>
      <c r="G73">
        <v>1</v>
      </c>
    </row>
    <row r="74" spans="1:7" x14ac:dyDescent="0.2">
      <c r="A74" t="s">
        <v>20</v>
      </c>
      <c r="B74">
        <v>361</v>
      </c>
      <c r="F74" t="s">
        <v>14</v>
      </c>
      <c r="G74">
        <v>40</v>
      </c>
    </row>
    <row r="75" spans="1:7" x14ac:dyDescent="0.2">
      <c r="A75" t="s">
        <v>20</v>
      </c>
      <c r="B75">
        <v>131</v>
      </c>
      <c r="F75" t="s">
        <v>14</v>
      </c>
      <c r="G75">
        <v>226</v>
      </c>
    </row>
    <row r="76" spans="1:7" x14ac:dyDescent="0.2">
      <c r="A76" t="s">
        <v>20</v>
      </c>
      <c r="B76">
        <v>126</v>
      </c>
      <c r="F76" t="s">
        <v>14</v>
      </c>
      <c r="G76">
        <v>1625</v>
      </c>
    </row>
    <row r="77" spans="1:7" x14ac:dyDescent="0.2">
      <c r="A77" t="s">
        <v>20</v>
      </c>
      <c r="B77">
        <v>275</v>
      </c>
      <c r="F77" t="s">
        <v>14</v>
      </c>
      <c r="G77">
        <v>143</v>
      </c>
    </row>
    <row r="78" spans="1:7" x14ac:dyDescent="0.2">
      <c r="A78" t="s">
        <v>20</v>
      </c>
      <c r="B78">
        <v>67</v>
      </c>
      <c r="F78" t="s">
        <v>14</v>
      </c>
      <c r="G78">
        <v>934</v>
      </c>
    </row>
    <row r="79" spans="1:7" x14ac:dyDescent="0.2">
      <c r="A79" t="s">
        <v>20</v>
      </c>
      <c r="B79">
        <v>154</v>
      </c>
      <c r="F79" t="s">
        <v>14</v>
      </c>
      <c r="G79">
        <v>17</v>
      </c>
    </row>
    <row r="80" spans="1:7" x14ac:dyDescent="0.2">
      <c r="A80" t="s">
        <v>20</v>
      </c>
      <c r="B80">
        <v>1782</v>
      </c>
      <c r="F80" t="s">
        <v>14</v>
      </c>
      <c r="G80">
        <v>2179</v>
      </c>
    </row>
    <row r="81" spans="1:7" x14ac:dyDescent="0.2">
      <c r="A81" t="s">
        <v>20</v>
      </c>
      <c r="B81">
        <v>903</v>
      </c>
      <c r="F81" t="s">
        <v>14</v>
      </c>
      <c r="G81">
        <v>931</v>
      </c>
    </row>
    <row r="82" spans="1:7" x14ac:dyDescent="0.2">
      <c r="A82" t="s">
        <v>20</v>
      </c>
      <c r="B82">
        <v>94</v>
      </c>
      <c r="F82" t="s">
        <v>14</v>
      </c>
      <c r="G82">
        <v>92</v>
      </c>
    </row>
    <row r="83" spans="1:7" x14ac:dyDescent="0.2">
      <c r="A83" t="s">
        <v>20</v>
      </c>
      <c r="B83">
        <v>180</v>
      </c>
      <c r="F83" t="s">
        <v>14</v>
      </c>
      <c r="G83">
        <v>57</v>
      </c>
    </row>
    <row r="84" spans="1:7" x14ac:dyDescent="0.2">
      <c r="A84" t="s">
        <v>20</v>
      </c>
      <c r="B84">
        <v>533</v>
      </c>
      <c r="F84" t="s">
        <v>14</v>
      </c>
      <c r="G84">
        <v>41</v>
      </c>
    </row>
    <row r="85" spans="1:7" x14ac:dyDescent="0.2">
      <c r="A85" t="s">
        <v>20</v>
      </c>
      <c r="B85">
        <v>2443</v>
      </c>
      <c r="F85" t="s">
        <v>14</v>
      </c>
      <c r="G85">
        <v>1</v>
      </c>
    </row>
    <row r="86" spans="1:7" x14ac:dyDescent="0.2">
      <c r="A86" t="s">
        <v>20</v>
      </c>
      <c r="B86">
        <v>89</v>
      </c>
      <c r="F86" t="s">
        <v>14</v>
      </c>
      <c r="G86">
        <v>101</v>
      </c>
    </row>
    <row r="87" spans="1:7" x14ac:dyDescent="0.2">
      <c r="A87" t="s">
        <v>20</v>
      </c>
      <c r="B87">
        <v>159</v>
      </c>
      <c r="F87" t="s">
        <v>14</v>
      </c>
      <c r="G87">
        <v>1335</v>
      </c>
    </row>
    <row r="88" spans="1:7" x14ac:dyDescent="0.2">
      <c r="A88" t="s">
        <v>20</v>
      </c>
      <c r="B88">
        <v>50</v>
      </c>
      <c r="F88" t="s">
        <v>14</v>
      </c>
      <c r="G88">
        <v>15</v>
      </c>
    </row>
    <row r="89" spans="1:7" x14ac:dyDescent="0.2">
      <c r="A89" t="s">
        <v>20</v>
      </c>
      <c r="B89">
        <v>186</v>
      </c>
      <c r="F89" t="s">
        <v>14</v>
      </c>
      <c r="G89">
        <v>454</v>
      </c>
    </row>
    <row r="90" spans="1:7" x14ac:dyDescent="0.2">
      <c r="A90" t="s">
        <v>20</v>
      </c>
      <c r="B90">
        <v>1071</v>
      </c>
      <c r="F90" t="s">
        <v>14</v>
      </c>
      <c r="G90">
        <v>3182</v>
      </c>
    </row>
    <row r="91" spans="1:7" x14ac:dyDescent="0.2">
      <c r="A91" t="s">
        <v>20</v>
      </c>
      <c r="B91">
        <v>117</v>
      </c>
      <c r="F91" t="s">
        <v>14</v>
      </c>
      <c r="G91">
        <v>15</v>
      </c>
    </row>
    <row r="92" spans="1:7" x14ac:dyDescent="0.2">
      <c r="A92" t="s">
        <v>20</v>
      </c>
      <c r="B92">
        <v>70</v>
      </c>
      <c r="F92" t="s">
        <v>14</v>
      </c>
      <c r="G92">
        <v>133</v>
      </c>
    </row>
    <row r="93" spans="1:7" x14ac:dyDescent="0.2">
      <c r="A93" t="s">
        <v>20</v>
      </c>
      <c r="B93">
        <v>135</v>
      </c>
      <c r="F93" t="s">
        <v>14</v>
      </c>
      <c r="G93">
        <v>2062</v>
      </c>
    </row>
    <row r="94" spans="1:7" x14ac:dyDescent="0.2">
      <c r="A94" t="s">
        <v>20</v>
      </c>
      <c r="B94">
        <v>768</v>
      </c>
      <c r="F94" t="s">
        <v>14</v>
      </c>
      <c r="G94">
        <v>29</v>
      </c>
    </row>
    <row r="95" spans="1:7" x14ac:dyDescent="0.2">
      <c r="A95" t="s">
        <v>20</v>
      </c>
      <c r="B95">
        <v>199</v>
      </c>
      <c r="F95" t="s">
        <v>14</v>
      </c>
      <c r="G95">
        <v>132</v>
      </c>
    </row>
    <row r="96" spans="1:7" x14ac:dyDescent="0.2">
      <c r="A96" t="s">
        <v>20</v>
      </c>
      <c r="B96">
        <v>107</v>
      </c>
      <c r="F96" t="s">
        <v>14</v>
      </c>
      <c r="G96">
        <v>137</v>
      </c>
    </row>
    <row r="97" spans="1:7" x14ac:dyDescent="0.2">
      <c r="A97" t="s">
        <v>20</v>
      </c>
      <c r="B97">
        <v>195</v>
      </c>
      <c r="F97" t="s">
        <v>14</v>
      </c>
      <c r="G97">
        <v>908</v>
      </c>
    </row>
    <row r="98" spans="1:7" x14ac:dyDescent="0.2">
      <c r="A98" t="s">
        <v>20</v>
      </c>
      <c r="B98">
        <v>3376</v>
      </c>
      <c r="F98" t="s">
        <v>14</v>
      </c>
      <c r="G98">
        <v>10</v>
      </c>
    </row>
    <row r="99" spans="1:7" x14ac:dyDescent="0.2">
      <c r="A99" t="s">
        <v>20</v>
      </c>
      <c r="B99">
        <v>41</v>
      </c>
      <c r="F99" t="s">
        <v>14</v>
      </c>
      <c r="G99">
        <v>1910</v>
      </c>
    </row>
    <row r="100" spans="1:7" x14ac:dyDescent="0.2">
      <c r="A100" t="s">
        <v>20</v>
      </c>
      <c r="B100">
        <v>1821</v>
      </c>
      <c r="F100" t="s">
        <v>14</v>
      </c>
      <c r="G100">
        <v>38</v>
      </c>
    </row>
    <row r="101" spans="1:7" x14ac:dyDescent="0.2">
      <c r="A101" t="s">
        <v>20</v>
      </c>
      <c r="B101">
        <v>164</v>
      </c>
      <c r="F101" t="s">
        <v>14</v>
      </c>
      <c r="G101">
        <v>104</v>
      </c>
    </row>
    <row r="102" spans="1:7" x14ac:dyDescent="0.2">
      <c r="A102" t="s">
        <v>20</v>
      </c>
      <c r="B102">
        <v>157</v>
      </c>
      <c r="F102" t="s">
        <v>14</v>
      </c>
      <c r="G102">
        <v>49</v>
      </c>
    </row>
    <row r="103" spans="1:7" x14ac:dyDescent="0.2">
      <c r="A103" t="s">
        <v>20</v>
      </c>
      <c r="B103">
        <v>246</v>
      </c>
      <c r="F103" t="s">
        <v>14</v>
      </c>
      <c r="G103">
        <v>1</v>
      </c>
    </row>
    <row r="104" spans="1:7" x14ac:dyDescent="0.2">
      <c r="A104" t="s">
        <v>20</v>
      </c>
      <c r="B104">
        <v>1396</v>
      </c>
      <c r="F104" t="s">
        <v>14</v>
      </c>
      <c r="G104">
        <v>245</v>
      </c>
    </row>
    <row r="105" spans="1:7" x14ac:dyDescent="0.2">
      <c r="A105" t="s">
        <v>20</v>
      </c>
      <c r="B105">
        <v>2506</v>
      </c>
      <c r="F105" t="s">
        <v>14</v>
      </c>
      <c r="G105">
        <v>32</v>
      </c>
    </row>
    <row r="106" spans="1:7" x14ac:dyDescent="0.2">
      <c r="A106" t="s">
        <v>20</v>
      </c>
      <c r="B106">
        <v>244</v>
      </c>
      <c r="F106" t="s">
        <v>14</v>
      </c>
      <c r="G106">
        <v>7</v>
      </c>
    </row>
    <row r="107" spans="1:7" x14ac:dyDescent="0.2">
      <c r="A107" t="s">
        <v>20</v>
      </c>
      <c r="B107">
        <v>146</v>
      </c>
      <c r="F107" t="s">
        <v>14</v>
      </c>
      <c r="G107">
        <v>803</v>
      </c>
    </row>
    <row r="108" spans="1:7" x14ac:dyDescent="0.2">
      <c r="A108" t="s">
        <v>20</v>
      </c>
      <c r="B108">
        <v>1267</v>
      </c>
      <c r="F108" t="s">
        <v>14</v>
      </c>
      <c r="G108">
        <v>16</v>
      </c>
    </row>
    <row r="109" spans="1:7" x14ac:dyDescent="0.2">
      <c r="A109" t="s">
        <v>20</v>
      </c>
      <c r="B109">
        <v>1561</v>
      </c>
      <c r="F109" t="s">
        <v>14</v>
      </c>
      <c r="G109">
        <v>31</v>
      </c>
    </row>
    <row r="110" spans="1:7" x14ac:dyDescent="0.2">
      <c r="A110" t="s">
        <v>20</v>
      </c>
      <c r="B110">
        <v>48</v>
      </c>
      <c r="F110" t="s">
        <v>14</v>
      </c>
      <c r="G110">
        <v>108</v>
      </c>
    </row>
    <row r="111" spans="1:7" x14ac:dyDescent="0.2">
      <c r="A111" t="s">
        <v>20</v>
      </c>
      <c r="B111">
        <v>2739</v>
      </c>
      <c r="F111" t="s">
        <v>14</v>
      </c>
      <c r="G111">
        <v>30</v>
      </c>
    </row>
    <row r="112" spans="1:7" x14ac:dyDescent="0.2">
      <c r="A112" t="s">
        <v>20</v>
      </c>
      <c r="B112">
        <v>3537</v>
      </c>
      <c r="F112" t="s">
        <v>14</v>
      </c>
      <c r="G112">
        <v>17</v>
      </c>
    </row>
    <row r="113" spans="1:7" x14ac:dyDescent="0.2">
      <c r="A113" t="s">
        <v>20</v>
      </c>
      <c r="B113">
        <v>2107</v>
      </c>
      <c r="F113" t="s">
        <v>14</v>
      </c>
      <c r="G113">
        <v>80</v>
      </c>
    </row>
    <row r="114" spans="1:7" x14ac:dyDescent="0.2">
      <c r="A114" t="s">
        <v>20</v>
      </c>
      <c r="B114">
        <v>3318</v>
      </c>
      <c r="F114" t="s">
        <v>14</v>
      </c>
      <c r="G114">
        <v>2468</v>
      </c>
    </row>
    <row r="115" spans="1:7" x14ac:dyDescent="0.2">
      <c r="A115" t="s">
        <v>20</v>
      </c>
      <c r="B115">
        <v>340</v>
      </c>
      <c r="F115" t="s">
        <v>14</v>
      </c>
      <c r="G115">
        <v>26</v>
      </c>
    </row>
    <row r="116" spans="1:7" x14ac:dyDescent="0.2">
      <c r="A116" t="s">
        <v>20</v>
      </c>
      <c r="B116">
        <v>1442</v>
      </c>
      <c r="F116" t="s">
        <v>14</v>
      </c>
      <c r="G116">
        <v>73</v>
      </c>
    </row>
    <row r="117" spans="1:7" x14ac:dyDescent="0.2">
      <c r="A117" t="s">
        <v>20</v>
      </c>
      <c r="B117">
        <v>126</v>
      </c>
      <c r="F117" t="s">
        <v>14</v>
      </c>
      <c r="G117">
        <v>128</v>
      </c>
    </row>
    <row r="118" spans="1:7" x14ac:dyDescent="0.2">
      <c r="A118" t="s">
        <v>20</v>
      </c>
      <c r="B118">
        <v>524</v>
      </c>
      <c r="F118" t="s">
        <v>14</v>
      </c>
      <c r="G118">
        <v>33</v>
      </c>
    </row>
    <row r="119" spans="1:7" x14ac:dyDescent="0.2">
      <c r="A119" t="s">
        <v>20</v>
      </c>
      <c r="B119">
        <v>1989</v>
      </c>
      <c r="F119" t="s">
        <v>14</v>
      </c>
      <c r="G119">
        <v>1072</v>
      </c>
    </row>
    <row r="120" spans="1:7" x14ac:dyDescent="0.2">
      <c r="A120" t="s">
        <v>20</v>
      </c>
      <c r="B120">
        <v>157</v>
      </c>
      <c r="F120" t="s">
        <v>14</v>
      </c>
      <c r="G120">
        <v>393</v>
      </c>
    </row>
    <row r="121" spans="1:7" x14ac:dyDescent="0.2">
      <c r="A121" t="s">
        <v>20</v>
      </c>
      <c r="B121">
        <v>4498</v>
      </c>
      <c r="F121" t="s">
        <v>14</v>
      </c>
      <c r="G121">
        <v>1257</v>
      </c>
    </row>
    <row r="122" spans="1:7" x14ac:dyDescent="0.2">
      <c r="A122" t="s">
        <v>20</v>
      </c>
      <c r="B122">
        <v>80</v>
      </c>
      <c r="F122" t="s">
        <v>14</v>
      </c>
      <c r="G122">
        <v>328</v>
      </c>
    </row>
    <row r="123" spans="1:7" x14ac:dyDescent="0.2">
      <c r="A123" t="s">
        <v>20</v>
      </c>
      <c r="B123">
        <v>43</v>
      </c>
      <c r="F123" t="s">
        <v>14</v>
      </c>
      <c r="G123">
        <v>147</v>
      </c>
    </row>
    <row r="124" spans="1:7" x14ac:dyDescent="0.2">
      <c r="A124" t="s">
        <v>20</v>
      </c>
      <c r="B124">
        <v>2053</v>
      </c>
      <c r="F124" t="s">
        <v>14</v>
      </c>
      <c r="G124">
        <v>830</v>
      </c>
    </row>
    <row r="125" spans="1:7" x14ac:dyDescent="0.2">
      <c r="A125" t="s">
        <v>20</v>
      </c>
      <c r="B125">
        <v>168</v>
      </c>
      <c r="F125" t="s">
        <v>14</v>
      </c>
      <c r="G125">
        <v>331</v>
      </c>
    </row>
    <row r="126" spans="1:7" x14ac:dyDescent="0.2">
      <c r="A126" t="s">
        <v>20</v>
      </c>
      <c r="B126">
        <v>4289</v>
      </c>
      <c r="F126" t="s">
        <v>14</v>
      </c>
      <c r="G126">
        <v>25</v>
      </c>
    </row>
    <row r="127" spans="1:7" x14ac:dyDescent="0.2">
      <c r="A127" t="s">
        <v>20</v>
      </c>
      <c r="B127">
        <v>165</v>
      </c>
      <c r="F127" t="s">
        <v>14</v>
      </c>
      <c r="G127">
        <v>3483</v>
      </c>
    </row>
    <row r="128" spans="1:7" x14ac:dyDescent="0.2">
      <c r="A128" t="s">
        <v>20</v>
      </c>
      <c r="B128">
        <v>1815</v>
      </c>
      <c r="F128" t="s">
        <v>14</v>
      </c>
      <c r="G128">
        <v>923</v>
      </c>
    </row>
    <row r="129" spans="1:7" x14ac:dyDescent="0.2">
      <c r="A129" t="s">
        <v>20</v>
      </c>
      <c r="B129">
        <v>397</v>
      </c>
      <c r="F129" t="s">
        <v>14</v>
      </c>
      <c r="G129">
        <v>1</v>
      </c>
    </row>
    <row r="130" spans="1:7" x14ac:dyDescent="0.2">
      <c r="A130" t="s">
        <v>20</v>
      </c>
      <c r="B130">
        <v>1539</v>
      </c>
      <c r="F130" t="s">
        <v>14</v>
      </c>
      <c r="G130">
        <v>33</v>
      </c>
    </row>
    <row r="131" spans="1:7" x14ac:dyDescent="0.2">
      <c r="A131" t="s">
        <v>20</v>
      </c>
      <c r="B131">
        <v>138</v>
      </c>
      <c r="F131" t="s">
        <v>14</v>
      </c>
      <c r="G131">
        <v>40</v>
      </c>
    </row>
    <row r="132" spans="1:7" x14ac:dyDescent="0.2">
      <c r="A132" t="s">
        <v>20</v>
      </c>
      <c r="B132">
        <v>3594</v>
      </c>
      <c r="F132" t="s">
        <v>14</v>
      </c>
      <c r="G132">
        <v>23</v>
      </c>
    </row>
    <row r="133" spans="1:7" x14ac:dyDescent="0.2">
      <c r="A133" t="s">
        <v>20</v>
      </c>
      <c r="B133">
        <v>5880</v>
      </c>
      <c r="F133" t="s">
        <v>14</v>
      </c>
      <c r="G133">
        <v>75</v>
      </c>
    </row>
    <row r="134" spans="1:7" x14ac:dyDescent="0.2">
      <c r="A134" t="s">
        <v>20</v>
      </c>
      <c r="B134">
        <v>112</v>
      </c>
      <c r="F134" t="s">
        <v>14</v>
      </c>
      <c r="G134">
        <v>2176</v>
      </c>
    </row>
    <row r="135" spans="1:7" x14ac:dyDescent="0.2">
      <c r="A135" t="s">
        <v>20</v>
      </c>
      <c r="B135">
        <v>943</v>
      </c>
      <c r="F135" t="s">
        <v>14</v>
      </c>
      <c r="G135">
        <v>441</v>
      </c>
    </row>
    <row r="136" spans="1:7" x14ac:dyDescent="0.2">
      <c r="A136" t="s">
        <v>20</v>
      </c>
      <c r="B136">
        <v>2468</v>
      </c>
      <c r="F136" t="s">
        <v>14</v>
      </c>
      <c r="G136">
        <v>25</v>
      </c>
    </row>
    <row r="137" spans="1:7" x14ac:dyDescent="0.2">
      <c r="A137" t="s">
        <v>20</v>
      </c>
      <c r="B137">
        <v>2551</v>
      </c>
      <c r="F137" t="s">
        <v>14</v>
      </c>
      <c r="G137">
        <v>127</v>
      </c>
    </row>
    <row r="138" spans="1:7" x14ac:dyDescent="0.2">
      <c r="A138" t="s">
        <v>20</v>
      </c>
      <c r="B138">
        <v>101</v>
      </c>
      <c r="F138" t="s">
        <v>14</v>
      </c>
      <c r="G138">
        <v>355</v>
      </c>
    </row>
    <row r="139" spans="1:7" x14ac:dyDescent="0.2">
      <c r="A139" t="s">
        <v>20</v>
      </c>
      <c r="B139">
        <v>92</v>
      </c>
      <c r="F139" t="s">
        <v>14</v>
      </c>
      <c r="G139">
        <v>44</v>
      </c>
    </row>
    <row r="140" spans="1:7" x14ac:dyDescent="0.2">
      <c r="A140" t="s">
        <v>20</v>
      </c>
      <c r="B140">
        <v>62</v>
      </c>
      <c r="F140" t="s">
        <v>14</v>
      </c>
      <c r="G140">
        <v>67</v>
      </c>
    </row>
    <row r="141" spans="1:7" x14ac:dyDescent="0.2">
      <c r="A141" t="s">
        <v>20</v>
      </c>
      <c r="B141">
        <v>149</v>
      </c>
      <c r="F141" t="s">
        <v>14</v>
      </c>
      <c r="G141">
        <v>1068</v>
      </c>
    </row>
    <row r="142" spans="1:7" x14ac:dyDescent="0.2">
      <c r="A142" t="s">
        <v>20</v>
      </c>
      <c r="B142">
        <v>329</v>
      </c>
      <c r="F142" t="s">
        <v>14</v>
      </c>
      <c r="G142">
        <v>424</v>
      </c>
    </row>
    <row r="143" spans="1:7" x14ac:dyDescent="0.2">
      <c r="A143" t="s">
        <v>20</v>
      </c>
      <c r="B143">
        <v>97</v>
      </c>
      <c r="F143" t="s">
        <v>14</v>
      </c>
      <c r="G143">
        <v>151</v>
      </c>
    </row>
    <row r="144" spans="1:7" x14ac:dyDescent="0.2">
      <c r="A144" t="s">
        <v>20</v>
      </c>
      <c r="B144">
        <v>1784</v>
      </c>
      <c r="F144" t="s">
        <v>14</v>
      </c>
      <c r="G144">
        <v>1608</v>
      </c>
    </row>
    <row r="145" spans="1:7" x14ac:dyDescent="0.2">
      <c r="A145" t="s">
        <v>20</v>
      </c>
      <c r="B145">
        <v>1684</v>
      </c>
      <c r="F145" t="s">
        <v>14</v>
      </c>
      <c r="G145">
        <v>941</v>
      </c>
    </row>
    <row r="146" spans="1:7" x14ac:dyDescent="0.2">
      <c r="A146" t="s">
        <v>20</v>
      </c>
      <c r="B146">
        <v>250</v>
      </c>
      <c r="F146" t="s">
        <v>14</v>
      </c>
      <c r="G146">
        <v>1</v>
      </c>
    </row>
    <row r="147" spans="1:7" x14ac:dyDescent="0.2">
      <c r="A147" t="s">
        <v>20</v>
      </c>
      <c r="B147">
        <v>238</v>
      </c>
      <c r="F147" t="s">
        <v>14</v>
      </c>
      <c r="G147">
        <v>40</v>
      </c>
    </row>
    <row r="148" spans="1:7" x14ac:dyDescent="0.2">
      <c r="A148" t="s">
        <v>20</v>
      </c>
      <c r="B148">
        <v>53</v>
      </c>
      <c r="F148" t="s">
        <v>14</v>
      </c>
      <c r="G148">
        <v>3015</v>
      </c>
    </row>
    <row r="149" spans="1:7" x14ac:dyDescent="0.2">
      <c r="A149" t="s">
        <v>20</v>
      </c>
      <c r="B149">
        <v>214</v>
      </c>
      <c r="F149" t="s">
        <v>14</v>
      </c>
      <c r="G149">
        <v>435</v>
      </c>
    </row>
    <row r="150" spans="1:7" x14ac:dyDescent="0.2">
      <c r="A150" t="s">
        <v>20</v>
      </c>
      <c r="B150">
        <v>222</v>
      </c>
      <c r="F150" t="s">
        <v>14</v>
      </c>
      <c r="G150">
        <v>714</v>
      </c>
    </row>
    <row r="151" spans="1:7" x14ac:dyDescent="0.2">
      <c r="A151" t="s">
        <v>20</v>
      </c>
      <c r="B151">
        <v>1884</v>
      </c>
      <c r="F151" t="s">
        <v>14</v>
      </c>
      <c r="G151">
        <v>5497</v>
      </c>
    </row>
    <row r="152" spans="1:7" x14ac:dyDescent="0.2">
      <c r="A152" t="s">
        <v>20</v>
      </c>
      <c r="B152">
        <v>218</v>
      </c>
      <c r="F152" t="s">
        <v>14</v>
      </c>
      <c r="G152">
        <v>418</v>
      </c>
    </row>
    <row r="153" spans="1:7" x14ac:dyDescent="0.2">
      <c r="A153" t="s">
        <v>20</v>
      </c>
      <c r="B153">
        <v>6465</v>
      </c>
      <c r="F153" t="s">
        <v>14</v>
      </c>
      <c r="G153">
        <v>1439</v>
      </c>
    </row>
    <row r="154" spans="1:7" x14ac:dyDescent="0.2">
      <c r="A154" t="s">
        <v>20</v>
      </c>
      <c r="B154">
        <v>59</v>
      </c>
      <c r="F154" t="s">
        <v>14</v>
      </c>
      <c r="G154">
        <v>15</v>
      </c>
    </row>
    <row r="155" spans="1:7" x14ac:dyDescent="0.2">
      <c r="A155" t="s">
        <v>20</v>
      </c>
      <c r="B155">
        <v>88</v>
      </c>
      <c r="F155" t="s">
        <v>14</v>
      </c>
      <c r="G155">
        <v>1999</v>
      </c>
    </row>
    <row r="156" spans="1:7" x14ac:dyDescent="0.2">
      <c r="A156" t="s">
        <v>20</v>
      </c>
      <c r="B156">
        <v>1697</v>
      </c>
      <c r="F156" t="s">
        <v>14</v>
      </c>
      <c r="G156">
        <v>118</v>
      </c>
    </row>
    <row r="157" spans="1:7" x14ac:dyDescent="0.2">
      <c r="A157" t="s">
        <v>20</v>
      </c>
      <c r="B157">
        <v>92</v>
      </c>
      <c r="F157" t="s">
        <v>14</v>
      </c>
      <c r="G157">
        <v>162</v>
      </c>
    </row>
    <row r="158" spans="1:7" x14ac:dyDescent="0.2">
      <c r="A158" t="s">
        <v>20</v>
      </c>
      <c r="B158">
        <v>186</v>
      </c>
      <c r="F158" t="s">
        <v>14</v>
      </c>
      <c r="G158">
        <v>83</v>
      </c>
    </row>
    <row r="159" spans="1:7" x14ac:dyDescent="0.2">
      <c r="A159" t="s">
        <v>20</v>
      </c>
      <c r="B159">
        <v>138</v>
      </c>
      <c r="F159" t="s">
        <v>14</v>
      </c>
      <c r="G159">
        <v>747</v>
      </c>
    </row>
    <row r="160" spans="1:7" x14ac:dyDescent="0.2">
      <c r="A160" t="s">
        <v>20</v>
      </c>
      <c r="B160">
        <v>261</v>
      </c>
      <c r="F160" t="s">
        <v>14</v>
      </c>
      <c r="G160">
        <v>84</v>
      </c>
    </row>
    <row r="161" spans="1:7" x14ac:dyDescent="0.2">
      <c r="A161" t="s">
        <v>20</v>
      </c>
      <c r="B161">
        <v>107</v>
      </c>
      <c r="F161" t="s">
        <v>14</v>
      </c>
      <c r="G161">
        <v>91</v>
      </c>
    </row>
    <row r="162" spans="1:7" x14ac:dyDescent="0.2">
      <c r="A162" t="s">
        <v>20</v>
      </c>
      <c r="B162">
        <v>199</v>
      </c>
      <c r="F162" t="s">
        <v>14</v>
      </c>
      <c r="G162">
        <v>792</v>
      </c>
    </row>
    <row r="163" spans="1:7" x14ac:dyDescent="0.2">
      <c r="A163" t="s">
        <v>20</v>
      </c>
      <c r="B163">
        <v>5512</v>
      </c>
      <c r="F163" t="s">
        <v>14</v>
      </c>
      <c r="G163">
        <v>32</v>
      </c>
    </row>
    <row r="164" spans="1:7" x14ac:dyDescent="0.2">
      <c r="A164" t="s">
        <v>20</v>
      </c>
      <c r="B164">
        <v>86</v>
      </c>
      <c r="F164" t="s">
        <v>14</v>
      </c>
      <c r="G164">
        <v>186</v>
      </c>
    </row>
    <row r="165" spans="1:7" x14ac:dyDescent="0.2">
      <c r="A165" t="s">
        <v>20</v>
      </c>
      <c r="B165">
        <v>2768</v>
      </c>
      <c r="F165" t="s">
        <v>14</v>
      </c>
      <c r="G165">
        <v>605</v>
      </c>
    </row>
    <row r="166" spans="1:7" x14ac:dyDescent="0.2">
      <c r="A166" t="s">
        <v>20</v>
      </c>
      <c r="B166">
        <v>48</v>
      </c>
      <c r="F166" t="s">
        <v>14</v>
      </c>
      <c r="G166">
        <v>1</v>
      </c>
    </row>
    <row r="167" spans="1:7" x14ac:dyDescent="0.2">
      <c r="A167" t="s">
        <v>20</v>
      </c>
      <c r="B167">
        <v>87</v>
      </c>
      <c r="F167" t="s">
        <v>14</v>
      </c>
      <c r="G167">
        <v>31</v>
      </c>
    </row>
    <row r="168" spans="1:7" x14ac:dyDescent="0.2">
      <c r="A168" t="s">
        <v>20</v>
      </c>
      <c r="B168">
        <v>1894</v>
      </c>
      <c r="F168" t="s">
        <v>14</v>
      </c>
      <c r="G168">
        <v>1181</v>
      </c>
    </row>
    <row r="169" spans="1:7" x14ac:dyDescent="0.2">
      <c r="A169" t="s">
        <v>20</v>
      </c>
      <c r="B169">
        <v>282</v>
      </c>
      <c r="F169" t="s">
        <v>14</v>
      </c>
      <c r="G169">
        <v>39</v>
      </c>
    </row>
    <row r="170" spans="1:7" x14ac:dyDescent="0.2">
      <c r="A170" t="s">
        <v>20</v>
      </c>
      <c r="B170">
        <v>116</v>
      </c>
      <c r="F170" t="s">
        <v>14</v>
      </c>
      <c r="G170">
        <v>46</v>
      </c>
    </row>
    <row r="171" spans="1:7" x14ac:dyDescent="0.2">
      <c r="A171" t="s">
        <v>20</v>
      </c>
      <c r="B171">
        <v>83</v>
      </c>
      <c r="F171" t="s">
        <v>14</v>
      </c>
      <c r="G171">
        <v>105</v>
      </c>
    </row>
    <row r="172" spans="1:7" x14ac:dyDescent="0.2">
      <c r="A172" t="s">
        <v>20</v>
      </c>
      <c r="B172">
        <v>91</v>
      </c>
      <c r="F172" t="s">
        <v>14</v>
      </c>
      <c r="G172">
        <v>535</v>
      </c>
    </row>
    <row r="173" spans="1:7" x14ac:dyDescent="0.2">
      <c r="A173" t="s">
        <v>20</v>
      </c>
      <c r="B173">
        <v>546</v>
      </c>
      <c r="F173" t="s">
        <v>14</v>
      </c>
      <c r="G173">
        <v>16</v>
      </c>
    </row>
    <row r="174" spans="1:7" x14ac:dyDescent="0.2">
      <c r="A174" t="s">
        <v>20</v>
      </c>
      <c r="B174">
        <v>393</v>
      </c>
      <c r="F174" t="s">
        <v>14</v>
      </c>
      <c r="G174">
        <v>575</v>
      </c>
    </row>
    <row r="175" spans="1:7" x14ac:dyDescent="0.2">
      <c r="A175" t="s">
        <v>20</v>
      </c>
      <c r="B175">
        <v>133</v>
      </c>
      <c r="F175" t="s">
        <v>14</v>
      </c>
      <c r="G175">
        <v>1120</v>
      </c>
    </row>
    <row r="176" spans="1:7" x14ac:dyDescent="0.2">
      <c r="A176" t="s">
        <v>20</v>
      </c>
      <c r="B176">
        <v>254</v>
      </c>
      <c r="F176" t="s">
        <v>14</v>
      </c>
      <c r="G176">
        <v>113</v>
      </c>
    </row>
    <row r="177" spans="1:7" x14ac:dyDescent="0.2">
      <c r="A177" t="s">
        <v>20</v>
      </c>
      <c r="B177">
        <v>176</v>
      </c>
      <c r="F177" t="s">
        <v>14</v>
      </c>
      <c r="G177">
        <v>1538</v>
      </c>
    </row>
    <row r="178" spans="1:7" x14ac:dyDescent="0.2">
      <c r="A178" t="s">
        <v>20</v>
      </c>
      <c r="B178">
        <v>337</v>
      </c>
      <c r="F178" t="s">
        <v>14</v>
      </c>
      <c r="G178">
        <v>9</v>
      </c>
    </row>
    <row r="179" spans="1:7" x14ac:dyDescent="0.2">
      <c r="A179" t="s">
        <v>20</v>
      </c>
      <c r="B179">
        <v>107</v>
      </c>
      <c r="F179" t="s">
        <v>14</v>
      </c>
      <c r="G179">
        <v>554</v>
      </c>
    </row>
    <row r="180" spans="1:7" x14ac:dyDescent="0.2">
      <c r="A180" t="s">
        <v>20</v>
      </c>
      <c r="B180">
        <v>183</v>
      </c>
      <c r="F180" t="s">
        <v>14</v>
      </c>
      <c r="G180">
        <v>648</v>
      </c>
    </row>
    <row r="181" spans="1:7" x14ac:dyDescent="0.2">
      <c r="A181" t="s">
        <v>20</v>
      </c>
      <c r="B181">
        <v>72</v>
      </c>
      <c r="F181" t="s">
        <v>14</v>
      </c>
      <c r="G181">
        <v>21</v>
      </c>
    </row>
    <row r="182" spans="1:7" x14ac:dyDescent="0.2">
      <c r="A182" t="s">
        <v>20</v>
      </c>
      <c r="B182">
        <v>295</v>
      </c>
      <c r="F182" t="s">
        <v>14</v>
      </c>
      <c r="G182">
        <v>54</v>
      </c>
    </row>
    <row r="183" spans="1:7" x14ac:dyDescent="0.2">
      <c r="A183" t="s">
        <v>20</v>
      </c>
      <c r="B183">
        <v>142</v>
      </c>
      <c r="F183" t="s">
        <v>14</v>
      </c>
      <c r="G183">
        <v>120</v>
      </c>
    </row>
    <row r="184" spans="1:7" x14ac:dyDescent="0.2">
      <c r="A184" t="s">
        <v>20</v>
      </c>
      <c r="B184">
        <v>85</v>
      </c>
      <c r="F184" t="s">
        <v>14</v>
      </c>
      <c r="G184">
        <v>579</v>
      </c>
    </row>
    <row r="185" spans="1:7" x14ac:dyDescent="0.2">
      <c r="A185" t="s">
        <v>20</v>
      </c>
      <c r="B185">
        <v>659</v>
      </c>
      <c r="F185" t="s">
        <v>14</v>
      </c>
      <c r="G185">
        <v>2072</v>
      </c>
    </row>
    <row r="186" spans="1:7" x14ac:dyDescent="0.2">
      <c r="A186" t="s">
        <v>20</v>
      </c>
      <c r="B186">
        <v>121</v>
      </c>
      <c r="F186" t="s">
        <v>14</v>
      </c>
      <c r="G186">
        <v>0</v>
      </c>
    </row>
    <row r="187" spans="1:7" x14ac:dyDescent="0.2">
      <c r="A187" t="s">
        <v>20</v>
      </c>
      <c r="B187">
        <v>3742</v>
      </c>
      <c r="F187" t="s">
        <v>14</v>
      </c>
      <c r="G187">
        <v>1796</v>
      </c>
    </row>
    <row r="188" spans="1:7" x14ac:dyDescent="0.2">
      <c r="A188" t="s">
        <v>20</v>
      </c>
      <c r="B188">
        <v>223</v>
      </c>
      <c r="F188" t="s">
        <v>14</v>
      </c>
      <c r="G188">
        <v>62</v>
      </c>
    </row>
    <row r="189" spans="1:7" x14ac:dyDescent="0.2">
      <c r="A189" t="s">
        <v>20</v>
      </c>
      <c r="B189">
        <v>133</v>
      </c>
      <c r="F189" t="s">
        <v>14</v>
      </c>
      <c r="G189">
        <v>347</v>
      </c>
    </row>
    <row r="190" spans="1:7" x14ac:dyDescent="0.2">
      <c r="A190" t="s">
        <v>20</v>
      </c>
      <c r="B190">
        <v>5168</v>
      </c>
      <c r="F190" t="s">
        <v>14</v>
      </c>
      <c r="G190">
        <v>19</v>
      </c>
    </row>
    <row r="191" spans="1:7" x14ac:dyDescent="0.2">
      <c r="A191" t="s">
        <v>20</v>
      </c>
      <c r="B191">
        <v>307</v>
      </c>
      <c r="F191" t="s">
        <v>14</v>
      </c>
      <c r="G191">
        <v>1258</v>
      </c>
    </row>
    <row r="192" spans="1:7" x14ac:dyDescent="0.2">
      <c r="A192" t="s">
        <v>20</v>
      </c>
      <c r="B192">
        <v>2441</v>
      </c>
      <c r="F192" t="s">
        <v>14</v>
      </c>
      <c r="G192">
        <v>362</v>
      </c>
    </row>
    <row r="193" spans="1:7" x14ac:dyDescent="0.2">
      <c r="A193" t="s">
        <v>20</v>
      </c>
      <c r="B193">
        <v>1385</v>
      </c>
      <c r="F193" t="s">
        <v>14</v>
      </c>
      <c r="G193">
        <v>133</v>
      </c>
    </row>
    <row r="194" spans="1:7" x14ac:dyDescent="0.2">
      <c r="A194" t="s">
        <v>20</v>
      </c>
      <c r="B194">
        <v>190</v>
      </c>
      <c r="F194" t="s">
        <v>14</v>
      </c>
      <c r="G194">
        <v>846</v>
      </c>
    </row>
    <row r="195" spans="1:7" x14ac:dyDescent="0.2">
      <c r="A195" t="s">
        <v>20</v>
      </c>
      <c r="B195">
        <v>470</v>
      </c>
      <c r="F195" t="s">
        <v>14</v>
      </c>
      <c r="G195">
        <v>10</v>
      </c>
    </row>
    <row r="196" spans="1:7" x14ac:dyDescent="0.2">
      <c r="A196" t="s">
        <v>20</v>
      </c>
      <c r="B196">
        <v>253</v>
      </c>
      <c r="F196" t="s">
        <v>14</v>
      </c>
      <c r="G196">
        <v>191</v>
      </c>
    </row>
    <row r="197" spans="1:7" x14ac:dyDescent="0.2">
      <c r="A197" t="s">
        <v>20</v>
      </c>
      <c r="B197">
        <v>1113</v>
      </c>
      <c r="F197" t="s">
        <v>14</v>
      </c>
      <c r="G197">
        <v>1979</v>
      </c>
    </row>
    <row r="198" spans="1:7" x14ac:dyDescent="0.2">
      <c r="A198" t="s">
        <v>20</v>
      </c>
      <c r="B198">
        <v>2283</v>
      </c>
      <c r="F198" t="s">
        <v>14</v>
      </c>
      <c r="G198">
        <v>63</v>
      </c>
    </row>
    <row r="199" spans="1:7" x14ac:dyDescent="0.2">
      <c r="A199" t="s">
        <v>20</v>
      </c>
      <c r="B199">
        <v>1095</v>
      </c>
      <c r="F199" t="s">
        <v>14</v>
      </c>
      <c r="G199">
        <v>6080</v>
      </c>
    </row>
    <row r="200" spans="1:7" x14ac:dyDescent="0.2">
      <c r="A200" t="s">
        <v>20</v>
      </c>
      <c r="B200">
        <v>1690</v>
      </c>
      <c r="F200" t="s">
        <v>14</v>
      </c>
      <c r="G200">
        <v>80</v>
      </c>
    </row>
    <row r="201" spans="1:7" x14ac:dyDescent="0.2">
      <c r="A201" t="s">
        <v>20</v>
      </c>
      <c r="B201">
        <v>191</v>
      </c>
      <c r="F201" t="s">
        <v>14</v>
      </c>
      <c r="G201">
        <v>9</v>
      </c>
    </row>
    <row r="202" spans="1:7" x14ac:dyDescent="0.2">
      <c r="A202" t="s">
        <v>20</v>
      </c>
      <c r="B202">
        <v>2013</v>
      </c>
      <c r="F202" t="s">
        <v>14</v>
      </c>
      <c r="G202">
        <v>1784</v>
      </c>
    </row>
    <row r="203" spans="1:7" x14ac:dyDescent="0.2">
      <c r="A203" t="s">
        <v>20</v>
      </c>
      <c r="B203">
        <v>1703</v>
      </c>
      <c r="F203" t="s">
        <v>14</v>
      </c>
      <c r="G203">
        <v>243</v>
      </c>
    </row>
    <row r="204" spans="1:7" x14ac:dyDescent="0.2">
      <c r="A204" t="s">
        <v>20</v>
      </c>
      <c r="B204">
        <v>80</v>
      </c>
      <c r="F204" t="s">
        <v>14</v>
      </c>
      <c r="G204">
        <v>1296</v>
      </c>
    </row>
    <row r="205" spans="1:7" x14ac:dyDescent="0.2">
      <c r="A205" t="s">
        <v>20</v>
      </c>
      <c r="B205">
        <v>41</v>
      </c>
      <c r="F205" t="s">
        <v>14</v>
      </c>
      <c r="G205">
        <v>77</v>
      </c>
    </row>
    <row r="206" spans="1:7" x14ac:dyDescent="0.2">
      <c r="A206" t="s">
        <v>20</v>
      </c>
      <c r="B206">
        <v>187</v>
      </c>
      <c r="F206" t="s">
        <v>14</v>
      </c>
      <c r="G206">
        <v>395</v>
      </c>
    </row>
    <row r="207" spans="1:7" x14ac:dyDescent="0.2">
      <c r="A207" t="s">
        <v>20</v>
      </c>
      <c r="B207">
        <v>2875</v>
      </c>
      <c r="F207" t="s">
        <v>14</v>
      </c>
      <c r="G207">
        <v>49</v>
      </c>
    </row>
    <row r="208" spans="1:7" x14ac:dyDescent="0.2">
      <c r="A208" t="s">
        <v>20</v>
      </c>
      <c r="B208">
        <v>88</v>
      </c>
      <c r="F208" t="s">
        <v>14</v>
      </c>
      <c r="G208">
        <v>180</v>
      </c>
    </row>
    <row r="209" spans="1:7" x14ac:dyDescent="0.2">
      <c r="A209" t="s">
        <v>20</v>
      </c>
      <c r="B209">
        <v>191</v>
      </c>
      <c r="F209" t="s">
        <v>14</v>
      </c>
      <c r="G209">
        <v>2690</v>
      </c>
    </row>
    <row r="210" spans="1:7" x14ac:dyDescent="0.2">
      <c r="A210" t="s">
        <v>20</v>
      </c>
      <c r="B210">
        <v>139</v>
      </c>
      <c r="F210" t="s">
        <v>14</v>
      </c>
      <c r="G210">
        <v>2779</v>
      </c>
    </row>
    <row r="211" spans="1:7" x14ac:dyDescent="0.2">
      <c r="A211" t="s">
        <v>20</v>
      </c>
      <c r="B211">
        <v>186</v>
      </c>
      <c r="F211" t="s">
        <v>14</v>
      </c>
      <c r="G211">
        <v>92</v>
      </c>
    </row>
    <row r="212" spans="1:7" x14ac:dyDescent="0.2">
      <c r="A212" t="s">
        <v>20</v>
      </c>
      <c r="B212">
        <v>112</v>
      </c>
      <c r="F212" t="s">
        <v>14</v>
      </c>
      <c r="G212">
        <v>1028</v>
      </c>
    </row>
    <row r="213" spans="1:7" x14ac:dyDescent="0.2">
      <c r="A213" t="s">
        <v>20</v>
      </c>
      <c r="B213">
        <v>101</v>
      </c>
      <c r="F213" t="s">
        <v>14</v>
      </c>
      <c r="G213">
        <v>26</v>
      </c>
    </row>
    <row r="214" spans="1:7" x14ac:dyDescent="0.2">
      <c r="A214" t="s">
        <v>20</v>
      </c>
      <c r="B214">
        <v>206</v>
      </c>
      <c r="F214" t="s">
        <v>14</v>
      </c>
      <c r="G214">
        <v>1790</v>
      </c>
    </row>
    <row r="215" spans="1:7" x14ac:dyDescent="0.2">
      <c r="A215" t="s">
        <v>20</v>
      </c>
      <c r="B215">
        <v>154</v>
      </c>
      <c r="F215" t="s">
        <v>14</v>
      </c>
      <c r="G215">
        <v>37</v>
      </c>
    </row>
    <row r="216" spans="1:7" x14ac:dyDescent="0.2">
      <c r="A216" t="s">
        <v>20</v>
      </c>
      <c r="B216">
        <v>5966</v>
      </c>
      <c r="F216" t="s">
        <v>14</v>
      </c>
      <c r="G216">
        <v>35</v>
      </c>
    </row>
    <row r="217" spans="1:7" x14ac:dyDescent="0.2">
      <c r="A217" t="s">
        <v>20</v>
      </c>
      <c r="B217">
        <v>169</v>
      </c>
      <c r="F217" t="s">
        <v>14</v>
      </c>
      <c r="G217">
        <v>558</v>
      </c>
    </row>
    <row r="218" spans="1:7" x14ac:dyDescent="0.2">
      <c r="A218" t="s">
        <v>20</v>
      </c>
      <c r="B218">
        <v>2106</v>
      </c>
      <c r="F218" t="s">
        <v>14</v>
      </c>
      <c r="G218">
        <v>64</v>
      </c>
    </row>
    <row r="219" spans="1:7" x14ac:dyDescent="0.2">
      <c r="A219" t="s">
        <v>20</v>
      </c>
      <c r="B219">
        <v>131</v>
      </c>
      <c r="F219" t="s">
        <v>14</v>
      </c>
      <c r="G219">
        <v>245</v>
      </c>
    </row>
    <row r="220" spans="1:7" x14ac:dyDescent="0.2">
      <c r="A220" t="s">
        <v>20</v>
      </c>
      <c r="B220">
        <v>84</v>
      </c>
      <c r="F220" t="s">
        <v>14</v>
      </c>
      <c r="G220">
        <v>71</v>
      </c>
    </row>
    <row r="221" spans="1:7" x14ac:dyDescent="0.2">
      <c r="A221" t="s">
        <v>20</v>
      </c>
      <c r="B221">
        <v>155</v>
      </c>
      <c r="F221" t="s">
        <v>14</v>
      </c>
      <c r="G221">
        <v>42</v>
      </c>
    </row>
    <row r="222" spans="1:7" x14ac:dyDescent="0.2">
      <c r="A222" t="s">
        <v>20</v>
      </c>
      <c r="B222">
        <v>189</v>
      </c>
      <c r="F222" t="s">
        <v>14</v>
      </c>
      <c r="G222">
        <v>156</v>
      </c>
    </row>
    <row r="223" spans="1:7" x14ac:dyDescent="0.2">
      <c r="A223" t="s">
        <v>20</v>
      </c>
      <c r="B223">
        <v>4799</v>
      </c>
      <c r="F223" t="s">
        <v>14</v>
      </c>
      <c r="G223">
        <v>1368</v>
      </c>
    </row>
    <row r="224" spans="1:7" x14ac:dyDescent="0.2">
      <c r="A224" t="s">
        <v>20</v>
      </c>
      <c r="B224">
        <v>1137</v>
      </c>
      <c r="F224" t="s">
        <v>14</v>
      </c>
      <c r="G224">
        <v>102</v>
      </c>
    </row>
    <row r="225" spans="1:7" x14ac:dyDescent="0.2">
      <c r="A225" t="s">
        <v>20</v>
      </c>
      <c r="B225">
        <v>1152</v>
      </c>
      <c r="F225" t="s">
        <v>14</v>
      </c>
      <c r="G225">
        <v>86</v>
      </c>
    </row>
    <row r="226" spans="1:7" x14ac:dyDescent="0.2">
      <c r="A226" t="s">
        <v>20</v>
      </c>
      <c r="B226">
        <v>50</v>
      </c>
      <c r="F226" t="s">
        <v>14</v>
      </c>
      <c r="G226">
        <v>253</v>
      </c>
    </row>
    <row r="227" spans="1:7" x14ac:dyDescent="0.2">
      <c r="A227" t="s">
        <v>20</v>
      </c>
      <c r="B227">
        <v>3059</v>
      </c>
      <c r="F227" t="s">
        <v>14</v>
      </c>
      <c r="G227">
        <v>157</v>
      </c>
    </row>
    <row r="228" spans="1:7" x14ac:dyDescent="0.2">
      <c r="A228" t="s">
        <v>20</v>
      </c>
      <c r="B228">
        <v>34</v>
      </c>
      <c r="F228" t="s">
        <v>14</v>
      </c>
      <c r="G228">
        <v>183</v>
      </c>
    </row>
    <row r="229" spans="1:7" x14ac:dyDescent="0.2">
      <c r="A229" t="s">
        <v>20</v>
      </c>
      <c r="B229">
        <v>220</v>
      </c>
      <c r="F229" t="s">
        <v>14</v>
      </c>
      <c r="G229">
        <v>82</v>
      </c>
    </row>
    <row r="230" spans="1:7" x14ac:dyDescent="0.2">
      <c r="A230" t="s">
        <v>20</v>
      </c>
      <c r="B230">
        <v>1604</v>
      </c>
      <c r="F230" t="s">
        <v>14</v>
      </c>
      <c r="G230">
        <v>1</v>
      </c>
    </row>
    <row r="231" spans="1:7" x14ac:dyDescent="0.2">
      <c r="A231" t="s">
        <v>20</v>
      </c>
      <c r="B231">
        <v>454</v>
      </c>
      <c r="F231" t="s">
        <v>14</v>
      </c>
      <c r="G231">
        <v>1198</v>
      </c>
    </row>
    <row r="232" spans="1:7" x14ac:dyDescent="0.2">
      <c r="A232" t="s">
        <v>20</v>
      </c>
      <c r="B232">
        <v>123</v>
      </c>
      <c r="F232" t="s">
        <v>14</v>
      </c>
      <c r="G232">
        <v>648</v>
      </c>
    </row>
    <row r="233" spans="1:7" x14ac:dyDescent="0.2">
      <c r="A233" t="s">
        <v>20</v>
      </c>
      <c r="B233">
        <v>299</v>
      </c>
      <c r="F233" t="s">
        <v>14</v>
      </c>
      <c r="G233">
        <v>64</v>
      </c>
    </row>
    <row r="234" spans="1:7" x14ac:dyDescent="0.2">
      <c r="A234" t="s">
        <v>20</v>
      </c>
      <c r="B234">
        <v>2237</v>
      </c>
      <c r="F234" t="s">
        <v>14</v>
      </c>
      <c r="G234">
        <v>62</v>
      </c>
    </row>
    <row r="235" spans="1:7" x14ac:dyDescent="0.2">
      <c r="A235" t="s">
        <v>20</v>
      </c>
      <c r="B235">
        <v>645</v>
      </c>
      <c r="F235" t="s">
        <v>14</v>
      </c>
      <c r="G235">
        <v>750</v>
      </c>
    </row>
    <row r="236" spans="1:7" x14ac:dyDescent="0.2">
      <c r="A236" t="s">
        <v>20</v>
      </c>
      <c r="B236">
        <v>484</v>
      </c>
      <c r="F236" t="s">
        <v>14</v>
      </c>
      <c r="G236">
        <v>105</v>
      </c>
    </row>
    <row r="237" spans="1:7" x14ac:dyDescent="0.2">
      <c r="A237" t="s">
        <v>20</v>
      </c>
      <c r="B237">
        <v>154</v>
      </c>
      <c r="F237" t="s">
        <v>14</v>
      </c>
      <c r="G237">
        <v>2604</v>
      </c>
    </row>
    <row r="238" spans="1:7" x14ac:dyDescent="0.2">
      <c r="A238" t="s">
        <v>20</v>
      </c>
      <c r="B238">
        <v>82</v>
      </c>
      <c r="F238" t="s">
        <v>14</v>
      </c>
      <c r="G238">
        <v>65</v>
      </c>
    </row>
    <row r="239" spans="1:7" x14ac:dyDescent="0.2">
      <c r="A239" t="s">
        <v>20</v>
      </c>
      <c r="B239">
        <v>134</v>
      </c>
      <c r="F239" t="s">
        <v>14</v>
      </c>
      <c r="G239">
        <v>94</v>
      </c>
    </row>
    <row r="240" spans="1:7" x14ac:dyDescent="0.2">
      <c r="A240" t="s">
        <v>20</v>
      </c>
      <c r="B240">
        <v>5203</v>
      </c>
      <c r="F240" t="s">
        <v>14</v>
      </c>
      <c r="G240">
        <v>257</v>
      </c>
    </row>
    <row r="241" spans="1:7" x14ac:dyDescent="0.2">
      <c r="A241" t="s">
        <v>20</v>
      </c>
      <c r="B241">
        <v>94</v>
      </c>
      <c r="F241" t="s">
        <v>14</v>
      </c>
      <c r="G241">
        <v>2928</v>
      </c>
    </row>
    <row r="242" spans="1:7" x14ac:dyDescent="0.2">
      <c r="A242" t="s">
        <v>20</v>
      </c>
      <c r="B242">
        <v>205</v>
      </c>
      <c r="F242" t="s">
        <v>14</v>
      </c>
      <c r="G242">
        <v>4697</v>
      </c>
    </row>
    <row r="243" spans="1:7" x14ac:dyDescent="0.2">
      <c r="A243" t="s">
        <v>20</v>
      </c>
      <c r="B243">
        <v>92</v>
      </c>
      <c r="F243" t="s">
        <v>14</v>
      </c>
      <c r="G243">
        <v>2915</v>
      </c>
    </row>
    <row r="244" spans="1:7" x14ac:dyDescent="0.2">
      <c r="A244" t="s">
        <v>20</v>
      </c>
      <c r="B244">
        <v>219</v>
      </c>
      <c r="F244" t="s">
        <v>14</v>
      </c>
      <c r="G244">
        <v>18</v>
      </c>
    </row>
    <row r="245" spans="1:7" x14ac:dyDescent="0.2">
      <c r="A245" t="s">
        <v>20</v>
      </c>
      <c r="B245">
        <v>2526</v>
      </c>
      <c r="F245" t="s">
        <v>14</v>
      </c>
      <c r="G245">
        <v>602</v>
      </c>
    </row>
    <row r="246" spans="1:7" x14ac:dyDescent="0.2">
      <c r="A246" t="s">
        <v>20</v>
      </c>
      <c r="B246">
        <v>94</v>
      </c>
      <c r="F246" t="s">
        <v>14</v>
      </c>
      <c r="G246">
        <v>1</v>
      </c>
    </row>
    <row r="247" spans="1:7" x14ac:dyDescent="0.2">
      <c r="A247" t="s">
        <v>20</v>
      </c>
      <c r="B247">
        <v>1713</v>
      </c>
      <c r="F247" t="s">
        <v>14</v>
      </c>
      <c r="G247">
        <v>3868</v>
      </c>
    </row>
    <row r="248" spans="1:7" x14ac:dyDescent="0.2">
      <c r="A248" t="s">
        <v>20</v>
      </c>
      <c r="B248">
        <v>249</v>
      </c>
      <c r="F248" t="s">
        <v>14</v>
      </c>
      <c r="G248">
        <v>504</v>
      </c>
    </row>
    <row r="249" spans="1:7" x14ac:dyDescent="0.2">
      <c r="A249" t="s">
        <v>20</v>
      </c>
      <c r="B249">
        <v>192</v>
      </c>
      <c r="F249" t="s">
        <v>14</v>
      </c>
      <c r="G249">
        <v>14</v>
      </c>
    </row>
    <row r="250" spans="1:7" x14ac:dyDescent="0.2">
      <c r="A250" t="s">
        <v>20</v>
      </c>
      <c r="B250">
        <v>247</v>
      </c>
      <c r="F250" t="s">
        <v>14</v>
      </c>
      <c r="G250">
        <v>750</v>
      </c>
    </row>
    <row r="251" spans="1:7" x14ac:dyDescent="0.2">
      <c r="A251" t="s">
        <v>20</v>
      </c>
      <c r="B251">
        <v>2293</v>
      </c>
      <c r="F251" t="s">
        <v>14</v>
      </c>
      <c r="G251">
        <v>77</v>
      </c>
    </row>
    <row r="252" spans="1:7" x14ac:dyDescent="0.2">
      <c r="A252" t="s">
        <v>20</v>
      </c>
      <c r="B252">
        <v>3131</v>
      </c>
      <c r="F252" t="s">
        <v>14</v>
      </c>
      <c r="G252">
        <v>752</v>
      </c>
    </row>
    <row r="253" spans="1:7" x14ac:dyDescent="0.2">
      <c r="A253" t="s">
        <v>20</v>
      </c>
      <c r="B253">
        <v>143</v>
      </c>
      <c r="F253" t="s">
        <v>14</v>
      </c>
      <c r="G253">
        <v>131</v>
      </c>
    </row>
    <row r="254" spans="1:7" x14ac:dyDescent="0.2">
      <c r="A254" t="s">
        <v>20</v>
      </c>
      <c r="B254">
        <v>296</v>
      </c>
      <c r="F254" t="s">
        <v>14</v>
      </c>
      <c r="G254">
        <v>87</v>
      </c>
    </row>
    <row r="255" spans="1:7" x14ac:dyDescent="0.2">
      <c r="A255" t="s">
        <v>20</v>
      </c>
      <c r="B255">
        <v>170</v>
      </c>
      <c r="F255" t="s">
        <v>14</v>
      </c>
      <c r="G255">
        <v>1063</v>
      </c>
    </row>
    <row r="256" spans="1:7" x14ac:dyDescent="0.2">
      <c r="A256" t="s">
        <v>20</v>
      </c>
      <c r="B256">
        <v>86</v>
      </c>
      <c r="F256" t="s">
        <v>14</v>
      </c>
      <c r="G256">
        <v>76</v>
      </c>
    </row>
    <row r="257" spans="1:7" x14ac:dyDescent="0.2">
      <c r="A257" t="s">
        <v>20</v>
      </c>
      <c r="B257">
        <v>6286</v>
      </c>
      <c r="F257" t="s">
        <v>14</v>
      </c>
      <c r="G257">
        <v>4428</v>
      </c>
    </row>
    <row r="258" spans="1:7" x14ac:dyDescent="0.2">
      <c r="A258" t="s">
        <v>20</v>
      </c>
      <c r="B258">
        <v>3727</v>
      </c>
      <c r="F258" t="s">
        <v>14</v>
      </c>
      <c r="G258">
        <v>58</v>
      </c>
    </row>
    <row r="259" spans="1:7" x14ac:dyDescent="0.2">
      <c r="A259" t="s">
        <v>20</v>
      </c>
      <c r="B259">
        <v>1605</v>
      </c>
      <c r="F259" t="s">
        <v>14</v>
      </c>
      <c r="G259">
        <v>111</v>
      </c>
    </row>
    <row r="260" spans="1:7" x14ac:dyDescent="0.2">
      <c r="A260" t="s">
        <v>20</v>
      </c>
      <c r="B260">
        <v>2120</v>
      </c>
      <c r="F260" t="s">
        <v>14</v>
      </c>
      <c r="G260">
        <v>2955</v>
      </c>
    </row>
    <row r="261" spans="1:7" x14ac:dyDescent="0.2">
      <c r="A261" t="s">
        <v>20</v>
      </c>
      <c r="B261">
        <v>50</v>
      </c>
      <c r="F261" t="s">
        <v>14</v>
      </c>
      <c r="G261">
        <v>1657</v>
      </c>
    </row>
    <row r="262" spans="1:7" x14ac:dyDescent="0.2">
      <c r="A262" t="s">
        <v>20</v>
      </c>
      <c r="B262">
        <v>2080</v>
      </c>
      <c r="F262" t="s">
        <v>14</v>
      </c>
      <c r="G262">
        <v>926</v>
      </c>
    </row>
    <row r="263" spans="1:7" x14ac:dyDescent="0.2">
      <c r="A263" t="s">
        <v>20</v>
      </c>
      <c r="B263">
        <v>2105</v>
      </c>
      <c r="F263" t="s">
        <v>14</v>
      </c>
      <c r="G263">
        <v>77</v>
      </c>
    </row>
    <row r="264" spans="1:7" x14ac:dyDescent="0.2">
      <c r="A264" t="s">
        <v>20</v>
      </c>
      <c r="B264">
        <v>2436</v>
      </c>
      <c r="F264" t="s">
        <v>14</v>
      </c>
      <c r="G264">
        <v>1748</v>
      </c>
    </row>
    <row r="265" spans="1:7" x14ac:dyDescent="0.2">
      <c r="A265" t="s">
        <v>20</v>
      </c>
      <c r="B265">
        <v>80</v>
      </c>
      <c r="F265" t="s">
        <v>14</v>
      </c>
      <c r="G265">
        <v>79</v>
      </c>
    </row>
    <row r="266" spans="1:7" x14ac:dyDescent="0.2">
      <c r="A266" t="s">
        <v>20</v>
      </c>
      <c r="B266">
        <v>42</v>
      </c>
      <c r="F266" t="s">
        <v>14</v>
      </c>
      <c r="G266">
        <v>889</v>
      </c>
    </row>
    <row r="267" spans="1:7" x14ac:dyDescent="0.2">
      <c r="A267" t="s">
        <v>20</v>
      </c>
      <c r="B267">
        <v>139</v>
      </c>
      <c r="F267" t="s">
        <v>14</v>
      </c>
      <c r="G267">
        <v>56</v>
      </c>
    </row>
    <row r="268" spans="1:7" x14ac:dyDescent="0.2">
      <c r="A268" t="s">
        <v>20</v>
      </c>
      <c r="B268">
        <v>159</v>
      </c>
      <c r="F268" t="s">
        <v>14</v>
      </c>
      <c r="G268">
        <v>1</v>
      </c>
    </row>
    <row r="269" spans="1:7" x14ac:dyDescent="0.2">
      <c r="A269" t="s">
        <v>20</v>
      </c>
      <c r="B269">
        <v>381</v>
      </c>
      <c r="F269" t="s">
        <v>14</v>
      </c>
      <c r="G269">
        <v>83</v>
      </c>
    </row>
    <row r="270" spans="1:7" x14ac:dyDescent="0.2">
      <c r="A270" t="s">
        <v>20</v>
      </c>
      <c r="B270">
        <v>194</v>
      </c>
      <c r="F270" t="s">
        <v>14</v>
      </c>
      <c r="G270">
        <v>2025</v>
      </c>
    </row>
    <row r="271" spans="1:7" x14ac:dyDescent="0.2">
      <c r="A271" t="s">
        <v>20</v>
      </c>
      <c r="B271">
        <v>106</v>
      </c>
      <c r="F271" t="s">
        <v>14</v>
      </c>
      <c r="G271">
        <v>14</v>
      </c>
    </row>
    <row r="272" spans="1:7" x14ac:dyDescent="0.2">
      <c r="A272" t="s">
        <v>20</v>
      </c>
      <c r="B272">
        <v>142</v>
      </c>
      <c r="F272" t="s">
        <v>14</v>
      </c>
      <c r="G272">
        <v>656</v>
      </c>
    </row>
    <row r="273" spans="1:7" x14ac:dyDescent="0.2">
      <c r="A273" t="s">
        <v>20</v>
      </c>
      <c r="B273">
        <v>211</v>
      </c>
      <c r="F273" t="s">
        <v>14</v>
      </c>
      <c r="G273">
        <v>1596</v>
      </c>
    </row>
    <row r="274" spans="1:7" x14ac:dyDescent="0.2">
      <c r="A274" t="s">
        <v>20</v>
      </c>
      <c r="B274">
        <v>2756</v>
      </c>
      <c r="F274" t="s">
        <v>14</v>
      </c>
      <c r="G274">
        <v>10</v>
      </c>
    </row>
    <row r="275" spans="1:7" x14ac:dyDescent="0.2">
      <c r="A275" t="s">
        <v>20</v>
      </c>
      <c r="B275">
        <v>173</v>
      </c>
      <c r="F275" t="s">
        <v>14</v>
      </c>
      <c r="G275">
        <v>1121</v>
      </c>
    </row>
    <row r="276" spans="1:7" x14ac:dyDescent="0.2">
      <c r="A276" t="s">
        <v>20</v>
      </c>
      <c r="B276">
        <v>87</v>
      </c>
      <c r="F276" t="s">
        <v>14</v>
      </c>
      <c r="G276">
        <v>15</v>
      </c>
    </row>
    <row r="277" spans="1:7" x14ac:dyDescent="0.2">
      <c r="A277" t="s">
        <v>20</v>
      </c>
      <c r="B277">
        <v>1572</v>
      </c>
      <c r="F277" t="s">
        <v>14</v>
      </c>
      <c r="G277">
        <v>191</v>
      </c>
    </row>
    <row r="278" spans="1:7" x14ac:dyDescent="0.2">
      <c r="A278" t="s">
        <v>20</v>
      </c>
      <c r="B278">
        <v>2346</v>
      </c>
      <c r="F278" t="s">
        <v>14</v>
      </c>
      <c r="G278">
        <v>16</v>
      </c>
    </row>
    <row r="279" spans="1:7" x14ac:dyDescent="0.2">
      <c r="A279" t="s">
        <v>20</v>
      </c>
      <c r="B279">
        <v>115</v>
      </c>
      <c r="F279" t="s">
        <v>14</v>
      </c>
      <c r="G279">
        <v>17</v>
      </c>
    </row>
    <row r="280" spans="1:7" x14ac:dyDescent="0.2">
      <c r="A280" t="s">
        <v>20</v>
      </c>
      <c r="B280">
        <v>85</v>
      </c>
      <c r="F280" t="s">
        <v>14</v>
      </c>
      <c r="G280">
        <v>34</v>
      </c>
    </row>
    <row r="281" spans="1:7" x14ac:dyDescent="0.2">
      <c r="A281" t="s">
        <v>20</v>
      </c>
      <c r="B281">
        <v>144</v>
      </c>
      <c r="F281" t="s">
        <v>14</v>
      </c>
      <c r="G281">
        <v>1</v>
      </c>
    </row>
    <row r="282" spans="1:7" x14ac:dyDescent="0.2">
      <c r="A282" t="s">
        <v>20</v>
      </c>
      <c r="B282">
        <v>2443</v>
      </c>
      <c r="F282" t="s">
        <v>14</v>
      </c>
      <c r="G282">
        <v>1274</v>
      </c>
    </row>
    <row r="283" spans="1:7" x14ac:dyDescent="0.2">
      <c r="A283" t="s">
        <v>20</v>
      </c>
      <c r="B283">
        <v>64</v>
      </c>
      <c r="F283" t="s">
        <v>14</v>
      </c>
      <c r="G283">
        <v>210</v>
      </c>
    </row>
    <row r="284" spans="1:7" x14ac:dyDescent="0.2">
      <c r="A284" t="s">
        <v>20</v>
      </c>
      <c r="B284">
        <v>268</v>
      </c>
      <c r="F284" t="s">
        <v>14</v>
      </c>
      <c r="G284">
        <v>248</v>
      </c>
    </row>
    <row r="285" spans="1:7" x14ac:dyDescent="0.2">
      <c r="A285" t="s">
        <v>20</v>
      </c>
      <c r="B285">
        <v>195</v>
      </c>
      <c r="F285" t="s">
        <v>14</v>
      </c>
      <c r="G285">
        <v>513</v>
      </c>
    </row>
    <row r="286" spans="1:7" x14ac:dyDescent="0.2">
      <c r="A286" t="s">
        <v>20</v>
      </c>
      <c r="B286">
        <v>186</v>
      </c>
      <c r="F286" t="s">
        <v>14</v>
      </c>
      <c r="G286">
        <v>3410</v>
      </c>
    </row>
    <row r="287" spans="1:7" x14ac:dyDescent="0.2">
      <c r="A287" t="s">
        <v>20</v>
      </c>
      <c r="B287">
        <v>460</v>
      </c>
      <c r="F287" t="s">
        <v>14</v>
      </c>
      <c r="G287">
        <v>10</v>
      </c>
    </row>
    <row r="288" spans="1:7" x14ac:dyDescent="0.2">
      <c r="A288" t="s">
        <v>20</v>
      </c>
      <c r="B288">
        <v>2528</v>
      </c>
      <c r="F288" t="s">
        <v>14</v>
      </c>
      <c r="G288">
        <v>2201</v>
      </c>
    </row>
    <row r="289" spans="1:7" x14ac:dyDescent="0.2">
      <c r="A289" t="s">
        <v>20</v>
      </c>
      <c r="B289">
        <v>3657</v>
      </c>
      <c r="F289" t="s">
        <v>14</v>
      </c>
      <c r="G289">
        <v>676</v>
      </c>
    </row>
    <row r="290" spans="1:7" x14ac:dyDescent="0.2">
      <c r="A290" t="s">
        <v>20</v>
      </c>
      <c r="B290">
        <v>131</v>
      </c>
      <c r="F290" t="s">
        <v>14</v>
      </c>
      <c r="G290">
        <v>831</v>
      </c>
    </row>
    <row r="291" spans="1:7" x14ac:dyDescent="0.2">
      <c r="A291" t="s">
        <v>20</v>
      </c>
      <c r="B291">
        <v>239</v>
      </c>
      <c r="F291" t="s">
        <v>14</v>
      </c>
      <c r="G291">
        <v>859</v>
      </c>
    </row>
    <row r="292" spans="1:7" x14ac:dyDescent="0.2">
      <c r="A292" t="s">
        <v>20</v>
      </c>
      <c r="B292">
        <v>78</v>
      </c>
      <c r="F292" t="s">
        <v>14</v>
      </c>
      <c r="G292">
        <v>45</v>
      </c>
    </row>
    <row r="293" spans="1:7" x14ac:dyDescent="0.2">
      <c r="A293" t="s">
        <v>20</v>
      </c>
      <c r="B293">
        <v>1773</v>
      </c>
      <c r="F293" t="s">
        <v>14</v>
      </c>
      <c r="G293">
        <v>6</v>
      </c>
    </row>
    <row r="294" spans="1:7" x14ac:dyDescent="0.2">
      <c r="A294" t="s">
        <v>20</v>
      </c>
      <c r="B294">
        <v>32</v>
      </c>
      <c r="F294" t="s">
        <v>14</v>
      </c>
      <c r="G294">
        <v>7</v>
      </c>
    </row>
    <row r="295" spans="1:7" x14ac:dyDescent="0.2">
      <c r="A295" t="s">
        <v>20</v>
      </c>
      <c r="B295">
        <v>369</v>
      </c>
      <c r="F295" t="s">
        <v>14</v>
      </c>
      <c r="G295">
        <v>31</v>
      </c>
    </row>
    <row r="296" spans="1:7" x14ac:dyDescent="0.2">
      <c r="A296" t="s">
        <v>20</v>
      </c>
      <c r="B296">
        <v>89</v>
      </c>
      <c r="F296" t="s">
        <v>14</v>
      </c>
      <c r="G296">
        <v>78</v>
      </c>
    </row>
    <row r="297" spans="1:7" x14ac:dyDescent="0.2">
      <c r="A297" t="s">
        <v>20</v>
      </c>
      <c r="B297">
        <v>147</v>
      </c>
      <c r="F297" t="s">
        <v>14</v>
      </c>
      <c r="G297">
        <v>1225</v>
      </c>
    </row>
    <row r="298" spans="1:7" x14ac:dyDescent="0.2">
      <c r="A298" t="s">
        <v>20</v>
      </c>
      <c r="B298">
        <v>126</v>
      </c>
      <c r="F298" t="s">
        <v>14</v>
      </c>
      <c r="G298">
        <v>1</v>
      </c>
    </row>
    <row r="299" spans="1:7" x14ac:dyDescent="0.2">
      <c r="A299" t="s">
        <v>20</v>
      </c>
      <c r="B299">
        <v>2218</v>
      </c>
      <c r="F299" t="s">
        <v>14</v>
      </c>
      <c r="G299">
        <v>67</v>
      </c>
    </row>
    <row r="300" spans="1:7" x14ac:dyDescent="0.2">
      <c r="A300" t="s">
        <v>20</v>
      </c>
      <c r="B300">
        <v>202</v>
      </c>
      <c r="F300" t="s">
        <v>14</v>
      </c>
      <c r="G300">
        <v>19</v>
      </c>
    </row>
    <row r="301" spans="1:7" x14ac:dyDescent="0.2">
      <c r="A301" t="s">
        <v>20</v>
      </c>
      <c r="B301">
        <v>140</v>
      </c>
      <c r="F301" t="s">
        <v>14</v>
      </c>
      <c r="G301">
        <v>2108</v>
      </c>
    </row>
    <row r="302" spans="1:7" x14ac:dyDescent="0.2">
      <c r="A302" t="s">
        <v>20</v>
      </c>
      <c r="B302">
        <v>1052</v>
      </c>
      <c r="F302" t="s">
        <v>14</v>
      </c>
      <c r="G302">
        <v>679</v>
      </c>
    </row>
    <row r="303" spans="1:7" x14ac:dyDescent="0.2">
      <c r="A303" t="s">
        <v>20</v>
      </c>
      <c r="B303">
        <v>247</v>
      </c>
      <c r="F303" t="s">
        <v>14</v>
      </c>
      <c r="G303">
        <v>36</v>
      </c>
    </row>
    <row r="304" spans="1:7" x14ac:dyDescent="0.2">
      <c r="A304" t="s">
        <v>20</v>
      </c>
      <c r="B304">
        <v>84</v>
      </c>
      <c r="F304" t="s">
        <v>14</v>
      </c>
      <c r="G304">
        <v>47</v>
      </c>
    </row>
    <row r="305" spans="1:7" x14ac:dyDescent="0.2">
      <c r="A305" t="s">
        <v>20</v>
      </c>
      <c r="B305">
        <v>88</v>
      </c>
      <c r="F305" t="s">
        <v>14</v>
      </c>
      <c r="G305">
        <v>70</v>
      </c>
    </row>
    <row r="306" spans="1:7" x14ac:dyDescent="0.2">
      <c r="A306" t="s">
        <v>20</v>
      </c>
      <c r="B306">
        <v>156</v>
      </c>
      <c r="F306" t="s">
        <v>14</v>
      </c>
      <c r="G306">
        <v>154</v>
      </c>
    </row>
    <row r="307" spans="1:7" x14ac:dyDescent="0.2">
      <c r="A307" t="s">
        <v>20</v>
      </c>
      <c r="B307">
        <v>2985</v>
      </c>
      <c r="F307" t="s">
        <v>14</v>
      </c>
      <c r="G307">
        <v>22</v>
      </c>
    </row>
    <row r="308" spans="1:7" x14ac:dyDescent="0.2">
      <c r="A308" t="s">
        <v>20</v>
      </c>
      <c r="B308">
        <v>762</v>
      </c>
      <c r="F308" t="s">
        <v>14</v>
      </c>
      <c r="G308">
        <v>1758</v>
      </c>
    </row>
    <row r="309" spans="1:7" x14ac:dyDescent="0.2">
      <c r="A309" t="s">
        <v>20</v>
      </c>
      <c r="B309">
        <v>554</v>
      </c>
      <c r="F309" t="s">
        <v>14</v>
      </c>
      <c r="G309">
        <v>94</v>
      </c>
    </row>
    <row r="310" spans="1:7" x14ac:dyDescent="0.2">
      <c r="A310" t="s">
        <v>20</v>
      </c>
      <c r="B310">
        <v>135</v>
      </c>
      <c r="F310" t="s">
        <v>14</v>
      </c>
      <c r="G310">
        <v>33</v>
      </c>
    </row>
    <row r="311" spans="1:7" x14ac:dyDescent="0.2">
      <c r="A311" t="s">
        <v>20</v>
      </c>
      <c r="B311">
        <v>122</v>
      </c>
      <c r="F311" t="s">
        <v>14</v>
      </c>
      <c r="G311">
        <v>1</v>
      </c>
    </row>
    <row r="312" spans="1:7" x14ac:dyDescent="0.2">
      <c r="A312" t="s">
        <v>20</v>
      </c>
      <c r="B312">
        <v>221</v>
      </c>
      <c r="F312" t="s">
        <v>14</v>
      </c>
      <c r="G312">
        <v>31</v>
      </c>
    </row>
    <row r="313" spans="1:7" x14ac:dyDescent="0.2">
      <c r="A313" t="s">
        <v>20</v>
      </c>
      <c r="B313">
        <v>126</v>
      </c>
      <c r="F313" t="s">
        <v>14</v>
      </c>
      <c r="G313">
        <v>35</v>
      </c>
    </row>
    <row r="314" spans="1:7" x14ac:dyDescent="0.2">
      <c r="A314" t="s">
        <v>20</v>
      </c>
      <c r="B314">
        <v>1022</v>
      </c>
      <c r="F314" t="s">
        <v>14</v>
      </c>
      <c r="G314">
        <v>63</v>
      </c>
    </row>
    <row r="315" spans="1:7" x14ac:dyDescent="0.2">
      <c r="A315" t="s">
        <v>20</v>
      </c>
      <c r="B315">
        <v>3177</v>
      </c>
      <c r="F315" t="s">
        <v>14</v>
      </c>
      <c r="G315">
        <v>526</v>
      </c>
    </row>
    <row r="316" spans="1:7" x14ac:dyDescent="0.2">
      <c r="A316" t="s">
        <v>20</v>
      </c>
      <c r="B316">
        <v>198</v>
      </c>
      <c r="F316" t="s">
        <v>14</v>
      </c>
      <c r="G316">
        <v>121</v>
      </c>
    </row>
    <row r="317" spans="1:7" x14ac:dyDescent="0.2">
      <c r="A317" t="s">
        <v>20</v>
      </c>
      <c r="B317">
        <v>85</v>
      </c>
      <c r="F317" t="s">
        <v>14</v>
      </c>
      <c r="G317">
        <v>67</v>
      </c>
    </row>
    <row r="318" spans="1:7" x14ac:dyDescent="0.2">
      <c r="A318" t="s">
        <v>20</v>
      </c>
      <c r="B318">
        <v>3596</v>
      </c>
      <c r="F318" t="s">
        <v>14</v>
      </c>
      <c r="G318">
        <v>57</v>
      </c>
    </row>
    <row r="319" spans="1:7" x14ac:dyDescent="0.2">
      <c r="A319" t="s">
        <v>20</v>
      </c>
      <c r="B319">
        <v>244</v>
      </c>
      <c r="F319" t="s">
        <v>14</v>
      </c>
      <c r="G319">
        <v>1229</v>
      </c>
    </row>
    <row r="320" spans="1:7" x14ac:dyDescent="0.2">
      <c r="A320" t="s">
        <v>20</v>
      </c>
      <c r="B320">
        <v>5180</v>
      </c>
      <c r="F320" t="s">
        <v>14</v>
      </c>
      <c r="G320">
        <v>12</v>
      </c>
    </row>
    <row r="321" spans="1:7" x14ac:dyDescent="0.2">
      <c r="A321" t="s">
        <v>20</v>
      </c>
      <c r="B321">
        <v>589</v>
      </c>
      <c r="F321" t="s">
        <v>14</v>
      </c>
      <c r="G321">
        <v>452</v>
      </c>
    </row>
    <row r="322" spans="1:7" x14ac:dyDescent="0.2">
      <c r="A322" t="s">
        <v>20</v>
      </c>
      <c r="B322">
        <v>2725</v>
      </c>
      <c r="F322" t="s">
        <v>14</v>
      </c>
      <c r="G322">
        <v>1886</v>
      </c>
    </row>
    <row r="323" spans="1:7" x14ac:dyDescent="0.2">
      <c r="A323" t="s">
        <v>20</v>
      </c>
      <c r="B323">
        <v>300</v>
      </c>
      <c r="F323" t="s">
        <v>14</v>
      </c>
      <c r="G323">
        <v>1825</v>
      </c>
    </row>
    <row r="324" spans="1:7" x14ac:dyDescent="0.2">
      <c r="A324" t="s">
        <v>20</v>
      </c>
      <c r="B324">
        <v>144</v>
      </c>
      <c r="F324" t="s">
        <v>14</v>
      </c>
      <c r="G324">
        <v>31</v>
      </c>
    </row>
    <row r="325" spans="1:7" x14ac:dyDescent="0.2">
      <c r="A325" t="s">
        <v>20</v>
      </c>
      <c r="B325">
        <v>87</v>
      </c>
      <c r="F325" t="s">
        <v>14</v>
      </c>
      <c r="G325">
        <v>107</v>
      </c>
    </row>
    <row r="326" spans="1:7" x14ac:dyDescent="0.2">
      <c r="A326" t="s">
        <v>20</v>
      </c>
      <c r="B326">
        <v>3116</v>
      </c>
      <c r="F326" t="s">
        <v>14</v>
      </c>
      <c r="G326">
        <v>27</v>
      </c>
    </row>
    <row r="327" spans="1:7" x14ac:dyDescent="0.2">
      <c r="A327" t="s">
        <v>20</v>
      </c>
      <c r="B327">
        <v>909</v>
      </c>
      <c r="F327" t="s">
        <v>14</v>
      </c>
      <c r="G327">
        <v>1221</v>
      </c>
    </row>
    <row r="328" spans="1:7" x14ac:dyDescent="0.2">
      <c r="A328" t="s">
        <v>20</v>
      </c>
      <c r="B328">
        <v>1613</v>
      </c>
      <c r="F328" t="s">
        <v>14</v>
      </c>
      <c r="G328">
        <v>1</v>
      </c>
    </row>
    <row r="329" spans="1:7" x14ac:dyDescent="0.2">
      <c r="A329" t="s">
        <v>20</v>
      </c>
      <c r="B329">
        <v>136</v>
      </c>
      <c r="F329" t="s">
        <v>14</v>
      </c>
      <c r="G329">
        <v>16</v>
      </c>
    </row>
    <row r="330" spans="1:7" x14ac:dyDescent="0.2">
      <c r="A330" t="s">
        <v>20</v>
      </c>
      <c r="B330">
        <v>130</v>
      </c>
      <c r="F330" t="s">
        <v>14</v>
      </c>
      <c r="G330">
        <v>41</v>
      </c>
    </row>
    <row r="331" spans="1:7" x14ac:dyDescent="0.2">
      <c r="A331" t="s">
        <v>20</v>
      </c>
      <c r="B331">
        <v>102</v>
      </c>
      <c r="F331" t="s">
        <v>14</v>
      </c>
      <c r="G331">
        <v>523</v>
      </c>
    </row>
    <row r="332" spans="1:7" x14ac:dyDescent="0.2">
      <c r="A332" t="s">
        <v>20</v>
      </c>
      <c r="B332">
        <v>4006</v>
      </c>
      <c r="F332" t="s">
        <v>14</v>
      </c>
      <c r="G332">
        <v>141</v>
      </c>
    </row>
    <row r="333" spans="1:7" x14ac:dyDescent="0.2">
      <c r="A333" t="s">
        <v>20</v>
      </c>
      <c r="B333">
        <v>1629</v>
      </c>
      <c r="F333" t="s">
        <v>14</v>
      </c>
      <c r="G333">
        <v>52</v>
      </c>
    </row>
    <row r="334" spans="1:7" x14ac:dyDescent="0.2">
      <c r="A334" t="s">
        <v>20</v>
      </c>
      <c r="B334">
        <v>2188</v>
      </c>
      <c r="F334" t="s">
        <v>14</v>
      </c>
      <c r="G334">
        <v>225</v>
      </c>
    </row>
    <row r="335" spans="1:7" x14ac:dyDescent="0.2">
      <c r="A335" t="s">
        <v>20</v>
      </c>
      <c r="B335">
        <v>2409</v>
      </c>
      <c r="F335" t="s">
        <v>14</v>
      </c>
      <c r="G335">
        <v>38</v>
      </c>
    </row>
    <row r="336" spans="1:7" x14ac:dyDescent="0.2">
      <c r="A336" t="s">
        <v>20</v>
      </c>
      <c r="B336">
        <v>194</v>
      </c>
      <c r="F336" t="s">
        <v>14</v>
      </c>
      <c r="G336">
        <v>15</v>
      </c>
    </row>
    <row r="337" spans="1:7" x14ac:dyDescent="0.2">
      <c r="A337" t="s">
        <v>20</v>
      </c>
      <c r="B337">
        <v>1140</v>
      </c>
      <c r="F337" t="s">
        <v>14</v>
      </c>
      <c r="G337">
        <v>37</v>
      </c>
    </row>
    <row r="338" spans="1:7" x14ac:dyDescent="0.2">
      <c r="A338" t="s">
        <v>20</v>
      </c>
      <c r="B338">
        <v>102</v>
      </c>
      <c r="F338" t="s">
        <v>14</v>
      </c>
      <c r="G338">
        <v>112</v>
      </c>
    </row>
    <row r="339" spans="1:7" x14ac:dyDescent="0.2">
      <c r="A339" t="s">
        <v>20</v>
      </c>
      <c r="B339">
        <v>2857</v>
      </c>
      <c r="F339" t="s">
        <v>14</v>
      </c>
      <c r="G339">
        <v>21</v>
      </c>
    </row>
    <row r="340" spans="1:7" x14ac:dyDescent="0.2">
      <c r="A340" t="s">
        <v>20</v>
      </c>
      <c r="B340">
        <v>107</v>
      </c>
      <c r="F340" t="s">
        <v>14</v>
      </c>
      <c r="G340">
        <v>67</v>
      </c>
    </row>
    <row r="341" spans="1:7" x14ac:dyDescent="0.2">
      <c r="A341" t="s">
        <v>20</v>
      </c>
      <c r="B341">
        <v>160</v>
      </c>
      <c r="F341" t="s">
        <v>14</v>
      </c>
      <c r="G341">
        <v>78</v>
      </c>
    </row>
    <row r="342" spans="1:7" x14ac:dyDescent="0.2">
      <c r="A342" t="s">
        <v>20</v>
      </c>
      <c r="B342">
        <v>2230</v>
      </c>
      <c r="F342" t="s">
        <v>14</v>
      </c>
      <c r="G342">
        <v>67</v>
      </c>
    </row>
    <row r="343" spans="1:7" x14ac:dyDescent="0.2">
      <c r="A343" t="s">
        <v>20</v>
      </c>
      <c r="B343">
        <v>316</v>
      </c>
      <c r="F343" t="s">
        <v>14</v>
      </c>
      <c r="G343">
        <v>263</v>
      </c>
    </row>
    <row r="344" spans="1:7" x14ac:dyDescent="0.2">
      <c r="A344" t="s">
        <v>20</v>
      </c>
      <c r="B344">
        <v>117</v>
      </c>
      <c r="F344" t="s">
        <v>14</v>
      </c>
      <c r="G344">
        <v>1691</v>
      </c>
    </row>
    <row r="345" spans="1:7" x14ac:dyDescent="0.2">
      <c r="A345" t="s">
        <v>20</v>
      </c>
      <c r="B345">
        <v>6406</v>
      </c>
      <c r="F345" t="s">
        <v>14</v>
      </c>
      <c r="G345">
        <v>181</v>
      </c>
    </row>
    <row r="346" spans="1:7" x14ac:dyDescent="0.2">
      <c r="A346" t="s">
        <v>20</v>
      </c>
      <c r="B346">
        <v>192</v>
      </c>
      <c r="F346" t="s">
        <v>14</v>
      </c>
      <c r="G346">
        <v>13</v>
      </c>
    </row>
    <row r="347" spans="1:7" x14ac:dyDescent="0.2">
      <c r="A347" t="s">
        <v>20</v>
      </c>
      <c r="B347">
        <v>26</v>
      </c>
      <c r="F347" t="s">
        <v>14</v>
      </c>
      <c r="G347">
        <v>1</v>
      </c>
    </row>
    <row r="348" spans="1:7" x14ac:dyDescent="0.2">
      <c r="A348" t="s">
        <v>20</v>
      </c>
      <c r="B348">
        <v>723</v>
      </c>
      <c r="F348" t="s">
        <v>14</v>
      </c>
      <c r="G348">
        <v>21</v>
      </c>
    </row>
    <row r="349" spans="1:7" x14ac:dyDescent="0.2">
      <c r="A349" t="s">
        <v>20</v>
      </c>
      <c r="B349">
        <v>170</v>
      </c>
      <c r="F349" t="s">
        <v>14</v>
      </c>
      <c r="G349">
        <v>830</v>
      </c>
    </row>
    <row r="350" spans="1:7" x14ac:dyDescent="0.2">
      <c r="A350" t="s">
        <v>20</v>
      </c>
      <c r="B350">
        <v>238</v>
      </c>
      <c r="F350" t="s">
        <v>14</v>
      </c>
      <c r="G350">
        <v>130</v>
      </c>
    </row>
    <row r="351" spans="1:7" x14ac:dyDescent="0.2">
      <c r="A351" t="s">
        <v>20</v>
      </c>
      <c r="B351">
        <v>55</v>
      </c>
      <c r="F351" t="s">
        <v>14</v>
      </c>
      <c r="G351">
        <v>55</v>
      </c>
    </row>
    <row r="352" spans="1:7" x14ac:dyDescent="0.2">
      <c r="A352" t="s">
        <v>20</v>
      </c>
      <c r="B352">
        <v>128</v>
      </c>
      <c r="F352" t="s">
        <v>14</v>
      </c>
      <c r="G352">
        <v>114</v>
      </c>
    </row>
    <row r="353" spans="1:7" x14ac:dyDescent="0.2">
      <c r="A353" t="s">
        <v>20</v>
      </c>
      <c r="B353">
        <v>2144</v>
      </c>
      <c r="F353" t="s">
        <v>14</v>
      </c>
      <c r="G353">
        <v>594</v>
      </c>
    </row>
    <row r="354" spans="1:7" x14ac:dyDescent="0.2">
      <c r="A354" t="s">
        <v>20</v>
      </c>
      <c r="B354">
        <v>2693</v>
      </c>
      <c r="F354" t="s">
        <v>14</v>
      </c>
      <c r="G354">
        <v>24</v>
      </c>
    </row>
    <row r="355" spans="1:7" x14ac:dyDescent="0.2">
      <c r="A355" t="s">
        <v>20</v>
      </c>
      <c r="B355">
        <v>432</v>
      </c>
      <c r="F355" t="s">
        <v>14</v>
      </c>
      <c r="G355">
        <v>252</v>
      </c>
    </row>
    <row r="356" spans="1:7" x14ac:dyDescent="0.2">
      <c r="A356" t="s">
        <v>20</v>
      </c>
      <c r="B356">
        <v>189</v>
      </c>
      <c r="F356" t="s">
        <v>14</v>
      </c>
      <c r="G356">
        <v>67</v>
      </c>
    </row>
    <row r="357" spans="1:7" x14ac:dyDescent="0.2">
      <c r="A357" t="s">
        <v>20</v>
      </c>
      <c r="B357">
        <v>154</v>
      </c>
      <c r="F357" t="s">
        <v>14</v>
      </c>
      <c r="G357">
        <v>742</v>
      </c>
    </row>
    <row r="358" spans="1:7" x14ac:dyDescent="0.2">
      <c r="A358" t="s">
        <v>20</v>
      </c>
      <c r="B358">
        <v>96</v>
      </c>
      <c r="F358" t="s">
        <v>14</v>
      </c>
      <c r="G358">
        <v>75</v>
      </c>
    </row>
    <row r="359" spans="1:7" x14ac:dyDescent="0.2">
      <c r="A359" t="s">
        <v>20</v>
      </c>
      <c r="B359">
        <v>3063</v>
      </c>
      <c r="F359" t="s">
        <v>14</v>
      </c>
      <c r="G359">
        <v>4405</v>
      </c>
    </row>
    <row r="360" spans="1:7" x14ac:dyDescent="0.2">
      <c r="A360" t="s">
        <v>20</v>
      </c>
      <c r="B360">
        <v>2266</v>
      </c>
      <c r="F360" t="s">
        <v>14</v>
      </c>
      <c r="G360">
        <v>92</v>
      </c>
    </row>
    <row r="361" spans="1:7" x14ac:dyDescent="0.2">
      <c r="A361" t="s">
        <v>20</v>
      </c>
      <c r="B361">
        <v>194</v>
      </c>
      <c r="F361" t="s">
        <v>14</v>
      </c>
      <c r="G361">
        <v>64</v>
      </c>
    </row>
    <row r="362" spans="1:7" x14ac:dyDescent="0.2">
      <c r="A362" t="s">
        <v>20</v>
      </c>
      <c r="B362">
        <v>129</v>
      </c>
      <c r="F362" t="s">
        <v>14</v>
      </c>
      <c r="G362">
        <v>64</v>
      </c>
    </row>
    <row r="363" spans="1:7" x14ac:dyDescent="0.2">
      <c r="A363" t="s">
        <v>20</v>
      </c>
      <c r="B363">
        <v>375</v>
      </c>
      <c r="F363" t="s">
        <v>14</v>
      </c>
      <c r="G363">
        <v>842</v>
      </c>
    </row>
    <row r="364" spans="1:7" x14ac:dyDescent="0.2">
      <c r="A364" t="s">
        <v>20</v>
      </c>
      <c r="B364">
        <v>409</v>
      </c>
    </row>
    <row r="365" spans="1:7" x14ac:dyDescent="0.2">
      <c r="A365" t="s">
        <v>20</v>
      </c>
      <c r="B365">
        <v>234</v>
      </c>
    </row>
    <row r="366" spans="1:7" x14ac:dyDescent="0.2">
      <c r="A366" t="s">
        <v>20</v>
      </c>
      <c r="B366">
        <v>3016</v>
      </c>
    </row>
    <row r="367" spans="1:7" x14ac:dyDescent="0.2">
      <c r="A367" t="s">
        <v>20</v>
      </c>
      <c r="B367">
        <v>264</v>
      </c>
    </row>
    <row r="368" spans="1:7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9" priority="6" operator="containsText" text="live">
      <formula>NOT(ISERROR(SEARCH("live",A1)))</formula>
    </cfRule>
    <cfRule type="containsText" dxfId="8" priority="9" operator="containsText" text="successful">
      <formula>NOT(ISERROR(SEARCH("successful",A1)))</formula>
    </cfRule>
    <cfRule type="containsText" dxfId="7" priority="8" operator="containsText" text="cancelled">
      <formula>NOT(ISERROR(SEARCH("cancelled",A1)))</formula>
    </cfRule>
    <cfRule type="containsText" dxfId="6" priority="7" operator="containsText" text="canceled">
      <formula>NOT(ISERROR(SEARCH("canceled",A1)))</formula>
    </cfRule>
    <cfRule type="containsText" dxfId="5" priority="10" operator="containsText" text="failed">
      <formula>NOT(ISERROR(SEARCH("failed",A1)))</formula>
    </cfRule>
  </conditionalFormatting>
  <conditionalFormatting sqref="F1:F363">
    <cfRule type="containsText" dxfId="4" priority="5" operator="containsText" text="failed">
      <formula>NOT(ISERROR(SEARCH("failed",F1)))</formula>
    </cfRule>
    <cfRule type="containsText" dxfId="3" priority="4" operator="containsText" text="successful">
      <formula>NOT(ISERROR(SEARCH("successful",F1)))</formula>
    </cfRule>
    <cfRule type="containsText" dxfId="2" priority="3" operator="containsText" text="cancelled">
      <formula>NOT(ISERROR(SEARCH("cancelled",F1)))</formula>
    </cfRule>
    <cfRule type="containsText" dxfId="1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Sheet2</vt:lpstr>
      <vt:lpstr>Sheet3</vt:lpstr>
      <vt:lpstr>Sheet4</vt:lpstr>
      <vt:lpstr>Sheet1</vt:lpstr>
      <vt:lpstr>Sheet5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2023-08-24T22:03:56Z</dcterms:modified>
</cp:coreProperties>
</file>